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Lyv\Desktop\Транзит 2026 год\Инвестиционка 2026-2030\Проект инвестиционной программы\Обоснование стоимости проекта\"/>
    </mc:Choice>
  </mc:AlternateContent>
  <xr:revisionPtr revIDLastSave="0" documentId="13_ncr:1_{0696969C-A805-4981-B516-B173327389DB}" xr6:coauthVersionLast="47" xr6:coauthVersionMax="47" xr10:uidLastSave="{00000000-0000-0000-0000-000000000000}"/>
  <bookViews>
    <workbookView xWindow="-28920" yWindow="270" windowWidth="29040" windowHeight="15840" activeTab="1" xr2:uid="{00000000-000D-0000-FFFF-FFFF00000000}"/>
  </bookViews>
  <sheets>
    <sheet name="Таблица 1.1" sheetId="6" r:id="rId1"/>
    <sheet name="Таблица 1.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6" l="1"/>
  <c r="E12" i="6"/>
  <c r="C12" i="6"/>
  <c r="E7" i="6"/>
  <c r="E8" i="6"/>
  <c r="E9" i="6"/>
  <c r="E10" i="6"/>
  <c r="E11" i="6"/>
  <c r="E6" i="6"/>
  <c r="C11" i="6"/>
  <c r="C10" i="6"/>
  <c r="C9" i="6"/>
  <c r="C8" i="6"/>
  <c r="C7" i="6"/>
  <c r="C6" i="6"/>
  <c r="P14" i="3"/>
  <c r="N14" i="3"/>
  <c r="L14" i="3"/>
  <c r="J14" i="3"/>
  <c r="H14" i="3"/>
  <c r="F14" i="3"/>
  <c r="G11" i="3"/>
  <c r="Q13" i="3"/>
  <c r="Q8" i="3"/>
  <c r="Q9" i="3"/>
  <c r="Q10" i="3"/>
  <c r="Q11" i="3"/>
  <c r="Q12" i="3"/>
  <c r="Q7" i="3"/>
  <c r="O8" i="3"/>
  <c r="O9" i="3"/>
  <c r="O10" i="3"/>
  <c r="O11" i="3"/>
  <c r="O12" i="3"/>
  <c r="O13" i="3"/>
  <c r="O7" i="3"/>
  <c r="M8" i="3"/>
  <c r="M9" i="3"/>
  <c r="M10" i="3"/>
  <c r="M11" i="3"/>
  <c r="M12" i="3"/>
  <c r="M13" i="3"/>
  <c r="M7" i="3"/>
  <c r="K8" i="3"/>
  <c r="K9" i="3"/>
  <c r="K10" i="3"/>
  <c r="K11" i="3"/>
  <c r="K12" i="3"/>
  <c r="K13" i="3"/>
  <c r="K7" i="3"/>
  <c r="I8" i="3"/>
  <c r="I9" i="3"/>
  <c r="I10" i="3"/>
  <c r="I11" i="3"/>
  <c r="I12" i="3"/>
  <c r="I13" i="3"/>
  <c r="I7" i="3"/>
  <c r="G8" i="3"/>
  <c r="G9" i="3"/>
  <c r="G10" i="3"/>
  <c r="G12" i="3"/>
  <c r="G7" i="3"/>
  <c r="Q14" i="3" l="1"/>
  <c r="O14" i="3"/>
  <c r="M14" i="3"/>
  <c r="G14" i="3"/>
  <c r="G15" i="3" s="1"/>
  <c r="I14" i="3"/>
  <c r="K14" i="3"/>
  <c r="I15" i="3" l="1"/>
  <c r="K15" i="3" s="1"/>
  <c r="M15" i="3" s="1"/>
  <c r="O15" i="3" s="1"/>
  <c r="Q15" i="3" s="1"/>
</calcChain>
</file>

<file path=xl/sharedStrings.xml><?xml version="1.0" encoding="utf-8"?>
<sst xmlns="http://schemas.openxmlformats.org/spreadsheetml/2006/main" count="69" uniqueCount="51">
  <si>
    <t>Класс напряжения, кВ</t>
  </si>
  <si>
    <t>Наименование (тип ПУ/ оборудования)</t>
  </si>
  <si>
    <t>Норматив цены, тыс.руб. без НДС</t>
  </si>
  <si>
    <t>Объем финансовых потребностей, тыс.руб. без НДС</t>
  </si>
  <si>
    <t>Итого:</t>
  </si>
  <si>
    <t>Сервер АСУТП и ТМ (ССПТИ)</t>
  </si>
  <si>
    <t>№ расценок</t>
  </si>
  <si>
    <t>№ п/п</t>
  </si>
  <si>
    <t>Год реализации инвестиционной программы</t>
  </si>
  <si>
    <t>Кол-во, шт</t>
  </si>
  <si>
    <t>Цена, тыс.руб. без НДС</t>
  </si>
  <si>
    <t xml:space="preserve">Фактическая стоимость и источники финансирования инвестиционной программы </t>
  </si>
  <si>
    <t>Источник финансирования</t>
  </si>
  <si>
    <t>Прибыль на капитальные вложения, учитываемая в НВВ</t>
  </si>
  <si>
    <t>Амортизационные отчисления</t>
  </si>
  <si>
    <t>Сумма, тыс. руб., (без НДС)</t>
  </si>
  <si>
    <t>Трансформаторы тока</t>
  </si>
  <si>
    <t>Расчет стоимости по развитию и модернизации интеллектуальной системы учета электрической энергии (ИСУЭ) потребителей в зоне деятельности Сетевой организации МУПЭС г. Дивногорска в период с 2025 по 2030 г.г.</t>
  </si>
  <si>
    <t>Выполнен по методике укрупненных нормативов цен, утвержденной Приказом Министерства энергетики РФ №131 от 26.02.2024г.</t>
  </si>
  <si>
    <t>Расчет фактической стоимости по развитию и модернизации интеллектуальной системы учета электрической энергии (ИСУЭ) потребителей в зоне деятельности Сетевой организации МУПЭС г. Дивногорска в период с 2025 по 2030 г.г.</t>
  </si>
  <si>
    <t>А1-04</t>
  </si>
  <si>
    <t>А1-08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</si>
  <si>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</si>
  <si>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</si>
  <si>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А1-22</t>
  </si>
  <si>
    <t>Установка однофазного прибора учета в существующем шкафу с организацией связи по радиоинтерфейсу</t>
  </si>
  <si>
    <t>А1-30</t>
  </si>
  <si>
    <t>Установка трехфазного прибора учета в существующем шкафу с организацией связи по радиоинтерфейсу</t>
  </si>
  <si>
    <t>А1-35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</si>
  <si>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</si>
  <si>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А1-80</t>
  </si>
  <si>
    <t>А1-77</t>
  </si>
  <si>
    <t>Установка программно-технического комплекса системы мониторинга и управления качеством электрической энергии</t>
  </si>
  <si>
    <t>1-фазные Split исполнения, прямого включения</t>
  </si>
  <si>
    <t>Уровень напряжения</t>
  </si>
  <si>
    <t>1-фазные исполнения в ШР-0,4кВ, прямого включения, шт. (цена ориентировочно)</t>
  </si>
  <si>
    <t>3-фазные Split исполнения, прямого включения, шт.</t>
  </si>
  <si>
    <t>3-фазные исполнения в ШР-0,4кВ, прямого включения, шт.</t>
  </si>
  <si>
    <t>3-фазные исполнения в ШР-0,4кВ, полукосвенного включения (ч/з ТТ), шт.</t>
  </si>
  <si>
    <t xml:space="preserve"> </t>
  </si>
  <si>
    <t>2026г</t>
  </si>
  <si>
    <t>2027г</t>
  </si>
  <si>
    <t>2028г</t>
  </si>
  <si>
    <t>2029г</t>
  </si>
  <si>
    <t>2030г</t>
  </si>
  <si>
    <t>Установка или замена ТТ 0,4 кВ*</t>
  </si>
  <si>
    <t>*Инвестиционной программой МУПЭС предусмотрена замена трансформаторов тока без замены самого прибора учета (в случае, когда у трансформатора тока истек межповерочный интервал, а у прибора учета нет)</t>
  </si>
  <si>
    <t>Итого ПУ</t>
  </si>
  <si>
    <t>-</t>
  </si>
  <si>
    <t>2025 корректировка</t>
  </si>
  <si>
    <t>2025г корректировка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</si>
</sst>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2" fillId="0" borderId="0" xfId="0" applyNumberFormat="1" applyFont="1"/>
    <xf numFmtId="0" fontId="2" fillId="0" borderId="0" xfId="0" applyFont="1" applyAlignment="1">
      <alignment horizontal="center"/>
    </xf>
    <xf numFmtId="1" fontId="2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0" fontId="2" fillId="0" borderId="1" xfId="0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2" fillId="0" borderId="0" xfId="1" applyNumberFormat="1" applyFont="1" applyAlignment="1">
      <alignment horizontal="left" vertical="center"/>
    </xf>
    <xf numFmtId="0" fontId="2" fillId="0" borderId="0" xfId="0" applyFont="1" applyAlignment="1">
      <alignment horizontal="left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zoomScaleNormal="100" workbookViewId="0">
      <selection activeCell="B17" sqref="B17"/>
    </sheetView>
  </sheetViews>
  <sheetFormatPr defaultRowHeight="15.75" x14ac:dyDescent="0.25"/>
  <cols>
    <col min="1" max="1" width="17.140625" style="1" customWidth="1"/>
    <col min="2" max="2" width="31.140625" style="1" bestFit="1" customWidth="1"/>
    <col min="3" max="3" width="17.140625" style="1" bestFit="1" customWidth="1"/>
    <col min="4" max="4" width="17.28515625" style="1" bestFit="1" customWidth="1"/>
    <col min="5" max="5" width="19.42578125" style="1" bestFit="1" customWidth="1"/>
    <col min="6" max="16384" width="9.140625" style="1"/>
  </cols>
  <sheetData>
    <row r="1" spans="1:5" ht="63.75" customHeight="1" x14ac:dyDescent="0.25">
      <c r="A1" s="31" t="s">
        <v>19</v>
      </c>
      <c r="B1" s="31"/>
      <c r="C1" s="31"/>
      <c r="D1" s="31"/>
      <c r="E1" s="31"/>
    </row>
    <row r="2" spans="1:5" x14ac:dyDescent="0.25">
      <c r="A2" s="32" t="s">
        <v>11</v>
      </c>
      <c r="B2" s="32"/>
      <c r="C2" s="32"/>
      <c r="D2" s="32"/>
      <c r="E2" s="32"/>
    </row>
    <row r="3" spans="1:5" x14ac:dyDescent="0.25">
      <c r="A3" s="12"/>
      <c r="B3" s="12"/>
      <c r="C3" s="12"/>
      <c r="D3" s="13"/>
      <c r="E3" s="13"/>
    </row>
    <row r="4" spans="1:5" ht="31.5" customHeight="1" x14ac:dyDescent="0.25">
      <c r="A4" s="35" t="s">
        <v>7</v>
      </c>
      <c r="B4" s="35" t="s">
        <v>8</v>
      </c>
      <c r="C4" s="35" t="s">
        <v>15</v>
      </c>
      <c r="D4" s="37" t="s">
        <v>12</v>
      </c>
      <c r="E4" s="38"/>
    </row>
    <row r="5" spans="1:5" ht="78.75" x14ac:dyDescent="0.25">
      <c r="A5" s="36"/>
      <c r="B5" s="36"/>
      <c r="C5" s="36"/>
      <c r="D5" s="15" t="s">
        <v>13</v>
      </c>
      <c r="E5" s="15" t="s">
        <v>14</v>
      </c>
    </row>
    <row r="6" spans="1:5" x14ac:dyDescent="0.25">
      <c r="A6" s="15">
        <v>1</v>
      </c>
      <c r="B6" s="14" t="s">
        <v>49</v>
      </c>
      <c r="C6" s="16">
        <f>'Таблица 1.2'!G14</f>
        <v>35986.129999999997</v>
      </c>
      <c r="D6" s="17" t="s">
        <v>48</v>
      </c>
      <c r="E6" s="17">
        <f>C6</f>
        <v>35986.129999999997</v>
      </c>
    </row>
    <row r="7" spans="1:5" x14ac:dyDescent="0.25">
      <c r="A7" s="15">
        <v>2</v>
      </c>
      <c r="B7" s="15">
        <v>2026</v>
      </c>
      <c r="C7" s="17">
        <f>'Таблица 1.2'!I14</f>
        <v>35463.18</v>
      </c>
      <c r="D7" s="18" t="s">
        <v>48</v>
      </c>
      <c r="E7" s="17">
        <f t="shared" ref="E7:E11" si="0">C7</f>
        <v>35463.18</v>
      </c>
    </row>
    <row r="8" spans="1:5" x14ac:dyDescent="0.25">
      <c r="A8" s="15">
        <v>3</v>
      </c>
      <c r="B8" s="15">
        <v>2027</v>
      </c>
      <c r="C8" s="17">
        <f>'Таблица 1.2'!K14</f>
        <v>15356.23</v>
      </c>
      <c r="D8" s="18" t="s">
        <v>48</v>
      </c>
      <c r="E8" s="17">
        <f t="shared" si="0"/>
        <v>15356.23</v>
      </c>
    </row>
    <row r="9" spans="1:5" x14ac:dyDescent="0.25">
      <c r="A9" s="15">
        <v>4</v>
      </c>
      <c r="B9" s="15">
        <v>2028</v>
      </c>
      <c r="C9" s="17">
        <f>'Таблица 1.2'!M14</f>
        <v>20872.27</v>
      </c>
      <c r="D9" s="18" t="s">
        <v>48</v>
      </c>
      <c r="E9" s="17">
        <f t="shared" si="0"/>
        <v>20872.27</v>
      </c>
    </row>
    <row r="10" spans="1:5" x14ac:dyDescent="0.25">
      <c r="A10" s="15">
        <v>5</v>
      </c>
      <c r="B10" s="15">
        <v>2029</v>
      </c>
      <c r="C10" s="17">
        <f>'Таблица 1.2'!O14</f>
        <v>22470.959999999999</v>
      </c>
      <c r="D10" s="18" t="s">
        <v>48</v>
      </c>
      <c r="E10" s="17">
        <f t="shared" si="0"/>
        <v>22470.959999999999</v>
      </c>
    </row>
    <row r="11" spans="1:5" x14ac:dyDescent="0.25">
      <c r="A11" s="15">
        <v>6</v>
      </c>
      <c r="B11" s="15">
        <v>2030</v>
      </c>
      <c r="C11" s="17">
        <f>'Таблица 1.2'!Q14</f>
        <v>41339.649999999994</v>
      </c>
      <c r="D11" s="18" t="s">
        <v>48</v>
      </c>
      <c r="E11" s="17">
        <f t="shared" si="0"/>
        <v>41339.649999999994</v>
      </c>
    </row>
    <row r="12" spans="1:5" x14ac:dyDescent="0.25">
      <c r="A12" s="33" t="s">
        <v>4</v>
      </c>
      <c r="B12" s="34"/>
      <c r="C12" s="19">
        <f>SUM(C6:C11)</f>
        <v>171488.41999999998</v>
      </c>
      <c r="D12" s="19">
        <f t="shared" ref="D12:E12" si="1">SUM(D6:D11)</f>
        <v>0</v>
      </c>
      <c r="E12" s="19">
        <f t="shared" si="1"/>
        <v>171488.41999999998</v>
      </c>
    </row>
  </sheetData>
  <mergeCells count="7">
    <mergeCell ref="A1:E1"/>
    <mergeCell ref="A2:E2"/>
    <mergeCell ref="A12:B12"/>
    <mergeCell ref="A4:A5"/>
    <mergeCell ref="B4:B5"/>
    <mergeCell ref="D4:E4"/>
    <mergeCell ref="C4:C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21"/>
  <sheetViews>
    <sheetView tabSelected="1" zoomScale="70" zoomScaleNormal="70" workbookViewId="0">
      <selection sqref="A1:Q15"/>
    </sheetView>
  </sheetViews>
  <sheetFormatPr defaultRowHeight="15.75" x14ac:dyDescent="0.25"/>
  <cols>
    <col min="1" max="1" width="13.28515625" style="1" customWidth="1"/>
    <col min="2" max="2" width="37.140625" style="9" customWidth="1"/>
    <col min="3" max="3" width="18.140625" style="9" customWidth="1"/>
    <col min="4" max="4" width="23" style="1" customWidth="1"/>
    <col min="5" max="5" width="12.85546875" style="1" customWidth="1"/>
    <col min="6" max="6" width="10.140625" style="1" customWidth="1"/>
    <col min="7" max="7" width="15.140625" style="1" customWidth="1"/>
    <col min="8" max="17" width="12.7109375" style="1" customWidth="1"/>
    <col min="18" max="16384" width="9.140625" style="1"/>
  </cols>
  <sheetData>
    <row r="1" spans="1:28" ht="36.75" customHeight="1" x14ac:dyDescent="0.25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28" ht="15" customHeight="1" x14ac:dyDescent="0.25">
      <c r="A2" s="31" t="s">
        <v>18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28" ht="1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8" ht="15.75" customHeight="1" x14ac:dyDescent="0.25">
      <c r="A4" s="40" t="s">
        <v>6</v>
      </c>
      <c r="B4" s="40" t="s">
        <v>0</v>
      </c>
      <c r="C4" s="40" t="s">
        <v>34</v>
      </c>
      <c r="D4" s="40" t="s">
        <v>1</v>
      </c>
      <c r="E4" s="40" t="s">
        <v>2</v>
      </c>
      <c r="F4" s="7" t="s">
        <v>3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28" x14ac:dyDescent="0.25">
      <c r="A5" s="40"/>
      <c r="B5" s="40"/>
      <c r="C5" s="40"/>
      <c r="D5" s="40"/>
      <c r="E5" s="40"/>
      <c r="F5" s="39" t="s">
        <v>50</v>
      </c>
      <c r="G5" s="39"/>
      <c r="H5" s="39" t="s">
        <v>40</v>
      </c>
      <c r="I5" s="39"/>
      <c r="J5" s="39" t="s">
        <v>41</v>
      </c>
      <c r="K5" s="39"/>
      <c r="L5" s="39" t="s">
        <v>42</v>
      </c>
      <c r="M5" s="39"/>
      <c r="N5" s="39" t="s">
        <v>43</v>
      </c>
      <c r="O5" s="39"/>
      <c r="P5" s="39" t="s">
        <v>44</v>
      </c>
      <c r="Q5" s="39"/>
    </row>
    <row r="6" spans="1:28" ht="47.25" x14ac:dyDescent="0.25">
      <c r="A6" s="40"/>
      <c r="B6" s="40"/>
      <c r="C6" s="40"/>
      <c r="D6" s="40"/>
      <c r="E6" s="40"/>
      <c r="F6" s="4" t="s">
        <v>9</v>
      </c>
      <c r="G6" s="5" t="s">
        <v>10</v>
      </c>
      <c r="H6" s="4" t="s">
        <v>9</v>
      </c>
      <c r="I6" s="5" t="s">
        <v>10</v>
      </c>
      <c r="J6" s="4" t="s">
        <v>9</v>
      </c>
      <c r="K6" s="5" t="s">
        <v>10</v>
      </c>
      <c r="L6" s="4" t="s">
        <v>9</v>
      </c>
      <c r="M6" s="5" t="s">
        <v>10</v>
      </c>
      <c r="N6" s="4" t="s">
        <v>9</v>
      </c>
      <c r="O6" s="5" t="s">
        <v>10</v>
      </c>
      <c r="P6" s="4" t="s">
        <v>9</v>
      </c>
      <c r="Q6" s="5" t="s">
        <v>10</v>
      </c>
    </row>
    <row r="7" spans="1:28" ht="94.5" x14ac:dyDescent="0.25">
      <c r="A7" s="2" t="s">
        <v>20</v>
      </c>
      <c r="B7" s="2" t="s">
        <v>22</v>
      </c>
      <c r="C7" s="4">
        <v>0.23</v>
      </c>
      <c r="D7" s="4" t="s">
        <v>33</v>
      </c>
      <c r="E7" s="20">
        <v>56.25</v>
      </c>
      <c r="F7" s="26">
        <v>187</v>
      </c>
      <c r="G7" s="21">
        <f>E7*F7</f>
        <v>10518.75</v>
      </c>
      <c r="H7" s="26">
        <v>200</v>
      </c>
      <c r="I7" s="21">
        <f>H7*E7</f>
        <v>11250</v>
      </c>
      <c r="J7" s="26">
        <v>42</v>
      </c>
      <c r="K7" s="21">
        <f>J7*E7</f>
        <v>2362.5</v>
      </c>
      <c r="L7" s="26">
        <v>49</v>
      </c>
      <c r="M7" s="21">
        <f>L7*E7</f>
        <v>2756.25</v>
      </c>
      <c r="N7" s="26">
        <v>62</v>
      </c>
      <c r="O7" s="21">
        <f>N7*E7</f>
        <v>3487.5</v>
      </c>
      <c r="P7" s="26">
        <v>99</v>
      </c>
      <c r="Q7" s="21">
        <f>P7*E7</f>
        <v>5568.75</v>
      </c>
      <c r="V7" s="10"/>
    </row>
    <row r="8" spans="1:28" ht="78.75" x14ac:dyDescent="0.25">
      <c r="A8" s="2" t="s">
        <v>21</v>
      </c>
      <c r="B8" s="2" t="s">
        <v>23</v>
      </c>
      <c r="C8" s="4">
        <v>0.4</v>
      </c>
      <c r="D8" s="4" t="s">
        <v>36</v>
      </c>
      <c r="E8" s="20">
        <v>62.16</v>
      </c>
      <c r="F8" s="26">
        <v>294</v>
      </c>
      <c r="G8" s="21">
        <f t="shared" ref="G8:G12" si="0">E8*F8</f>
        <v>18275.039999999997</v>
      </c>
      <c r="H8" s="26">
        <v>252</v>
      </c>
      <c r="I8" s="21">
        <f t="shared" ref="I8:I13" si="1">H8*E8</f>
        <v>15664.32</v>
      </c>
      <c r="J8" s="26">
        <v>136</v>
      </c>
      <c r="K8" s="21">
        <f t="shared" ref="K8:K13" si="2">J8*E8</f>
        <v>8453.76</v>
      </c>
      <c r="L8" s="26">
        <v>161</v>
      </c>
      <c r="M8" s="21">
        <f t="shared" ref="M8:M13" si="3">L8*E8</f>
        <v>10007.76</v>
      </c>
      <c r="N8" s="26">
        <v>113</v>
      </c>
      <c r="O8" s="21">
        <f t="shared" ref="O8:O13" si="4">N8*E8</f>
        <v>7024.08</v>
      </c>
      <c r="P8" s="26">
        <v>375</v>
      </c>
      <c r="Q8" s="21">
        <f t="shared" ref="Q8:Q12" si="5">P8*E8</f>
        <v>23310</v>
      </c>
      <c r="T8" s="1" t="s">
        <v>39</v>
      </c>
      <c r="U8" s="1" t="s">
        <v>39</v>
      </c>
      <c r="V8" s="10"/>
      <c r="AB8" s="1" t="s">
        <v>39</v>
      </c>
    </row>
    <row r="9" spans="1:28" ht="94.5" x14ac:dyDescent="0.25">
      <c r="A9" s="2" t="s">
        <v>24</v>
      </c>
      <c r="B9" s="2" t="s">
        <v>25</v>
      </c>
      <c r="C9" s="4">
        <v>0.4</v>
      </c>
      <c r="D9" s="4" t="s">
        <v>35</v>
      </c>
      <c r="E9" s="20">
        <v>46.65</v>
      </c>
      <c r="F9" s="26">
        <v>5</v>
      </c>
      <c r="G9" s="21">
        <f t="shared" si="0"/>
        <v>233.25</v>
      </c>
      <c r="H9" s="26">
        <v>4</v>
      </c>
      <c r="I9" s="21">
        <f t="shared" si="1"/>
        <v>186.6</v>
      </c>
      <c r="J9" s="26">
        <v>1</v>
      </c>
      <c r="K9" s="21">
        <f t="shared" si="2"/>
        <v>46.65</v>
      </c>
      <c r="L9" s="26">
        <v>2</v>
      </c>
      <c r="M9" s="21">
        <f t="shared" si="3"/>
        <v>93.3</v>
      </c>
      <c r="N9" s="26">
        <v>10</v>
      </c>
      <c r="O9" s="21">
        <f t="shared" si="4"/>
        <v>466.5</v>
      </c>
      <c r="P9" s="26">
        <v>6</v>
      </c>
      <c r="Q9" s="21">
        <f t="shared" si="5"/>
        <v>279.89999999999998</v>
      </c>
      <c r="V9" s="10"/>
    </row>
    <row r="10" spans="1:28" ht="63" x14ac:dyDescent="0.25">
      <c r="A10" s="2" t="s">
        <v>26</v>
      </c>
      <c r="B10" s="2" t="s">
        <v>27</v>
      </c>
      <c r="C10" s="4">
        <v>0.4</v>
      </c>
      <c r="D10" s="4" t="s">
        <v>37</v>
      </c>
      <c r="E10" s="20">
        <v>56.02</v>
      </c>
      <c r="F10" s="26">
        <v>70</v>
      </c>
      <c r="G10" s="21">
        <f t="shared" si="0"/>
        <v>3921.4</v>
      </c>
      <c r="H10" s="26">
        <v>7</v>
      </c>
      <c r="I10" s="21">
        <f t="shared" si="1"/>
        <v>392.14000000000004</v>
      </c>
      <c r="J10" s="26">
        <v>41</v>
      </c>
      <c r="K10" s="21">
        <f t="shared" si="2"/>
        <v>2296.8200000000002</v>
      </c>
      <c r="L10" s="26">
        <v>55</v>
      </c>
      <c r="M10" s="21">
        <f t="shared" si="3"/>
        <v>3081.1000000000004</v>
      </c>
      <c r="N10" s="26">
        <v>52</v>
      </c>
      <c r="O10" s="21">
        <f t="shared" si="4"/>
        <v>2913.04</v>
      </c>
      <c r="P10" s="26">
        <v>112</v>
      </c>
      <c r="Q10" s="21">
        <f t="shared" si="5"/>
        <v>6274.2400000000007</v>
      </c>
      <c r="V10" s="10"/>
    </row>
    <row r="11" spans="1:28" ht="94.5" x14ac:dyDescent="0.25">
      <c r="A11" s="2" t="s">
        <v>28</v>
      </c>
      <c r="B11" s="2" t="s">
        <v>29</v>
      </c>
      <c r="C11" s="4">
        <v>0.4</v>
      </c>
      <c r="D11" s="4" t="s">
        <v>38</v>
      </c>
      <c r="E11" s="20">
        <v>97.99</v>
      </c>
      <c r="F11" s="26">
        <v>31</v>
      </c>
      <c r="G11" s="21">
        <f>F11*E11</f>
        <v>3037.69</v>
      </c>
      <c r="H11" s="26">
        <v>17</v>
      </c>
      <c r="I11" s="21">
        <f t="shared" si="1"/>
        <v>1665.83</v>
      </c>
      <c r="J11" s="26">
        <v>14</v>
      </c>
      <c r="K11" s="21">
        <f t="shared" si="2"/>
        <v>1371.86</v>
      </c>
      <c r="L11" s="26">
        <v>50</v>
      </c>
      <c r="M11" s="21">
        <f t="shared" si="3"/>
        <v>4899.5</v>
      </c>
      <c r="N11" s="26">
        <v>56</v>
      </c>
      <c r="O11" s="21">
        <f t="shared" si="4"/>
        <v>5487.44</v>
      </c>
      <c r="P11" s="26">
        <v>58</v>
      </c>
      <c r="Q11" s="21">
        <f t="shared" si="5"/>
        <v>5683.42</v>
      </c>
      <c r="S11" s="10"/>
      <c r="V11" s="10"/>
    </row>
    <row r="12" spans="1:28" x14ac:dyDescent="0.25">
      <c r="A12" s="2" t="s">
        <v>30</v>
      </c>
      <c r="B12" s="2" t="s">
        <v>45</v>
      </c>
      <c r="C12" s="4"/>
      <c r="D12" s="4" t="s">
        <v>16</v>
      </c>
      <c r="E12" s="20">
        <v>17.18</v>
      </c>
      <c r="F12" s="26">
        <v>0</v>
      </c>
      <c r="G12" s="21">
        <f t="shared" si="0"/>
        <v>0</v>
      </c>
      <c r="H12" s="26">
        <v>56</v>
      </c>
      <c r="I12" s="21">
        <f t="shared" si="1"/>
        <v>962.07999999999993</v>
      </c>
      <c r="J12" s="26">
        <v>48</v>
      </c>
      <c r="K12" s="21">
        <f t="shared" si="2"/>
        <v>824.64</v>
      </c>
      <c r="L12" s="26">
        <v>2</v>
      </c>
      <c r="M12" s="21">
        <f t="shared" si="3"/>
        <v>34.36</v>
      </c>
      <c r="N12" s="26">
        <v>180</v>
      </c>
      <c r="O12" s="21">
        <f t="shared" si="4"/>
        <v>3092.4</v>
      </c>
      <c r="P12" s="26">
        <v>13</v>
      </c>
      <c r="Q12" s="21">
        <f t="shared" si="5"/>
        <v>223.34</v>
      </c>
    </row>
    <row r="13" spans="1:28" ht="63" x14ac:dyDescent="0.25">
      <c r="A13" s="2" t="s">
        <v>31</v>
      </c>
      <c r="B13" s="2" t="s">
        <v>32</v>
      </c>
      <c r="C13" s="4"/>
      <c r="D13" s="4" t="s">
        <v>5</v>
      </c>
      <c r="E13" s="20">
        <v>5342.21</v>
      </c>
      <c r="F13" s="26">
        <v>0</v>
      </c>
      <c r="G13" s="21">
        <v>0</v>
      </c>
      <c r="H13" s="26">
        <v>1</v>
      </c>
      <c r="I13" s="21">
        <f t="shared" si="1"/>
        <v>5342.21</v>
      </c>
      <c r="J13" s="27">
        <v>0</v>
      </c>
      <c r="K13" s="21">
        <f t="shared" si="2"/>
        <v>0</v>
      </c>
      <c r="L13" s="27">
        <v>0</v>
      </c>
      <c r="M13" s="21">
        <f t="shared" si="3"/>
        <v>0</v>
      </c>
      <c r="N13" s="27">
        <v>0</v>
      </c>
      <c r="O13" s="21">
        <f t="shared" si="4"/>
        <v>0</v>
      </c>
      <c r="P13" s="27">
        <v>0</v>
      </c>
      <c r="Q13" s="21">
        <f>P13*E13</f>
        <v>0</v>
      </c>
    </row>
    <row r="14" spans="1:28" x14ac:dyDescent="0.25">
      <c r="A14" s="4"/>
      <c r="B14" s="4"/>
      <c r="C14" s="4"/>
      <c r="D14" s="4"/>
      <c r="E14" s="6" t="s">
        <v>47</v>
      </c>
      <c r="F14" s="30">
        <f>SUM(F7:F11)</f>
        <v>587</v>
      </c>
      <c r="G14" s="6">
        <f>SUM(G7:G13)</f>
        <v>35986.129999999997</v>
      </c>
      <c r="H14" s="30">
        <f>SUM(H7:H11)</f>
        <v>480</v>
      </c>
      <c r="I14" s="6">
        <f>SUM(I7:I13)</f>
        <v>35463.18</v>
      </c>
      <c r="J14" s="28">
        <f>SUM(J7:J11)</f>
        <v>234</v>
      </c>
      <c r="K14" s="6">
        <f>SUM(K7:K13)</f>
        <v>15356.23</v>
      </c>
      <c r="L14" s="28">
        <f>SUM(L7:L13)</f>
        <v>319</v>
      </c>
      <c r="M14" s="6">
        <f>SUM(M7:M13)</f>
        <v>20872.27</v>
      </c>
      <c r="N14" s="28">
        <f>SUM(N7:N11)</f>
        <v>293</v>
      </c>
      <c r="O14" s="6">
        <f>SUM(O7:O13)</f>
        <v>22470.959999999999</v>
      </c>
      <c r="P14" s="28">
        <f>SUM(P7:P11)</f>
        <v>650</v>
      </c>
      <c r="Q14" s="6">
        <f>SUM(Q7:Q13)</f>
        <v>41339.649999999994</v>
      </c>
    </row>
    <row r="15" spans="1:28" x14ac:dyDescent="0.25">
      <c r="A15" s="23"/>
      <c r="B15" s="23"/>
      <c r="C15" s="25"/>
      <c r="D15" s="23"/>
      <c r="E15" s="24"/>
      <c r="F15" s="22"/>
      <c r="G15" s="6">
        <f>G14</f>
        <v>35986.129999999997</v>
      </c>
      <c r="H15" s="30"/>
      <c r="I15" s="6">
        <f>G15+I14</f>
        <v>71449.31</v>
      </c>
      <c r="J15" s="30"/>
      <c r="K15" s="6">
        <f>I15+K14</f>
        <v>86805.54</v>
      </c>
      <c r="L15" s="30"/>
      <c r="M15" s="6">
        <f>K15+M14</f>
        <v>107677.81</v>
      </c>
      <c r="N15" s="29"/>
      <c r="O15" s="6">
        <f>M15+O14</f>
        <v>130148.76999999999</v>
      </c>
      <c r="P15" s="29"/>
      <c r="Q15" s="6">
        <f>O15+Q14</f>
        <v>171488.41999999998</v>
      </c>
    </row>
    <row r="16" spans="1:28" x14ac:dyDescent="0.25">
      <c r="B16" s="1"/>
      <c r="M16" s="8"/>
      <c r="O16" s="8"/>
      <c r="Q16" s="8"/>
    </row>
    <row r="17" spans="1:16" x14ac:dyDescent="0.25">
      <c r="A17" s="42" t="s">
        <v>18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</row>
    <row r="18" spans="1:16" x14ac:dyDescent="0.25">
      <c r="B18" s="1"/>
    </row>
    <row r="19" spans="1:16" ht="30" customHeight="1" x14ac:dyDescent="0.25">
      <c r="A19" s="43" t="s">
        <v>46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16" x14ac:dyDescent="0.25">
      <c r="B20" s="1"/>
    </row>
    <row r="21" spans="1:16" x14ac:dyDescent="0.25">
      <c r="L21" s="11"/>
      <c r="N21" s="11"/>
      <c r="P21" s="11"/>
    </row>
  </sheetData>
  <mergeCells count="15">
    <mergeCell ref="A17:M17"/>
    <mergeCell ref="A19:M19"/>
    <mergeCell ref="A4:A6"/>
    <mergeCell ref="B4:B6"/>
    <mergeCell ref="D4:D6"/>
    <mergeCell ref="E4:E6"/>
    <mergeCell ref="F5:G5"/>
    <mergeCell ref="L5:M5"/>
    <mergeCell ref="J5:K5"/>
    <mergeCell ref="H5:I5"/>
    <mergeCell ref="N5:O5"/>
    <mergeCell ref="P5:Q5"/>
    <mergeCell ref="C4:C6"/>
    <mergeCell ref="A1:M1"/>
    <mergeCell ref="A2:M2"/>
  </mergeCells>
  <pageMargins left="0.25" right="0.25" top="0.75" bottom="0.75" header="0.3" footer="0.3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1.1</vt:lpstr>
      <vt:lpstr>Таблица 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Юлия Липкина</cp:lastModifiedBy>
  <cp:lastPrinted>2025-04-29T04:58:34Z</cp:lastPrinted>
  <dcterms:created xsi:type="dcterms:W3CDTF">2015-06-05T18:19:34Z</dcterms:created>
  <dcterms:modified xsi:type="dcterms:W3CDTF">2025-04-29T04:58:40Z</dcterms:modified>
</cp:coreProperties>
</file>