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#ПТО\#Кирилл\Инвест\Инвестиционный проект М_ИСУЭ22-25\Прайсы на оборудования\"/>
    </mc:Choice>
  </mc:AlternateContent>
  <bookViews>
    <workbookView xWindow="0" yWindow="0" windowWidth="24090" windowHeight="11685"/>
  </bookViews>
  <sheets>
    <sheet name="Таблица 1.1" sheetId="6" r:id="rId1"/>
    <sheet name="Таблица 1.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6" l="1"/>
  <c r="F12" i="3" l="1"/>
  <c r="H12" i="3" s="1"/>
  <c r="F11" i="3"/>
  <c r="F8" i="3"/>
  <c r="F9" i="3"/>
  <c r="F7" i="3"/>
  <c r="L7" i="3" l="1"/>
  <c r="N7" i="3"/>
  <c r="H11" i="3"/>
  <c r="J11" i="3"/>
  <c r="L11" i="3"/>
  <c r="N11" i="3"/>
  <c r="H7" i="3"/>
  <c r="J7" i="3"/>
  <c r="L9" i="3"/>
  <c r="H9" i="3"/>
  <c r="N9" i="3"/>
  <c r="J9" i="3"/>
  <c r="L8" i="3"/>
  <c r="N8" i="3"/>
  <c r="J8" i="3"/>
  <c r="H8" i="3"/>
  <c r="N13" i="3" l="1"/>
  <c r="C9" i="6" s="1"/>
  <c r="D9" i="6" s="1"/>
  <c r="H13" i="3"/>
  <c r="J13" i="3"/>
  <c r="C7" i="6" s="1"/>
  <c r="D7" i="6" s="1"/>
  <c r="L13" i="3"/>
  <c r="C8" i="6" s="1"/>
  <c r="D8" i="6" s="1"/>
  <c r="C6" i="6" l="1"/>
  <c r="D6" i="6" s="1"/>
  <c r="D10" i="6" s="1"/>
  <c r="C10" i="6" s="1"/>
  <c r="N14" i="3"/>
</calcChain>
</file>

<file path=xl/sharedStrings.xml><?xml version="1.0" encoding="utf-8"?>
<sst xmlns="http://schemas.openxmlformats.org/spreadsheetml/2006/main" count="45" uniqueCount="37">
  <si>
    <t>А1-01</t>
  </si>
  <si>
    <t>Прибор учета однофазный</t>
  </si>
  <si>
    <t>А1-02</t>
  </si>
  <si>
    <t>Прибор учета трехфазный</t>
  </si>
  <si>
    <t>А1-03</t>
  </si>
  <si>
    <t>Прибор учета трехфазный с ТТ</t>
  </si>
  <si>
    <t>А2-01</t>
  </si>
  <si>
    <t>ИВКЭ для ТП (СП, РП, РТП), РУ 6-20 кВ</t>
  </si>
  <si>
    <t>2023г.</t>
  </si>
  <si>
    <t>2024г.</t>
  </si>
  <si>
    <t>2025г.</t>
  </si>
  <si>
    <t>Класс напряжения, кВ</t>
  </si>
  <si>
    <t>Наименование (тип ПУ/ оборудования)</t>
  </si>
  <si>
    <t>Норматив цены, тыс.руб. без НДС</t>
  </si>
  <si>
    <t>Норматив с учетом коэфициентом перехода</t>
  </si>
  <si>
    <t>2022г.</t>
  </si>
  <si>
    <t>Объем финансовых потребностей, тыс.руб. без НДС</t>
  </si>
  <si>
    <t>Итого:</t>
  </si>
  <si>
    <t>А5-02</t>
  </si>
  <si>
    <t>Сервер АСУТП и ТМ (ССПТИ)</t>
  </si>
  <si>
    <t>№ расценок</t>
  </si>
  <si>
    <t>Коэффициент перехода к УНЦ Красноярский край (таб.Ц1(Ц1-24- 1..11))</t>
  </si>
  <si>
    <t>№ п/п</t>
  </si>
  <si>
    <t>Год реализации инвестиционной программы</t>
  </si>
  <si>
    <t>Кол-во, шт</t>
  </si>
  <si>
    <t>Цена, тыс.руб. без НДС</t>
  </si>
  <si>
    <t>Выполнен по методике укрупненных нормативов цен, утвержденной приказом Минэнерго России от 17.01.2019 г. №10</t>
  </si>
  <si>
    <t xml:space="preserve">Фактическая стоимость и источники финансирования инвестиционной программы </t>
  </si>
  <si>
    <t>Источник финансирования</t>
  </si>
  <si>
    <t>Прибыль на капитальные вложения, учитываемая в НВВ</t>
  </si>
  <si>
    <t>Амортизационные отчисления</t>
  </si>
  <si>
    <t>Сумма, тыс. руб., (без НДС)</t>
  </si>
  <si>
    <t>Трансформаторы тока</t>
  </si>
  <si>
    <t>Нет*</t>
  </si>
  <si>
    <t>Расчет стоимости по развитию и модернизации интеллектуальной системы учета электрической энергии (ИСУЭ) потребителей в зоне деятельности Сетевой организации МУПЭС г. Дивногорска в период с 2022 по 2026 г.г.</t>
  </si>
  <si>
    <t>* - Номера расценок в таблице А1 не существует. Инвестиционной программой МУПЭС предусмотрена замена трансформаторов тока без замены самого прибора учета (в случае, когда у трансформатора тока истек межповерочный интервал, а у прибора учета нет)</t>
  </si>
  <si>
    <t>Расчет фактической стоимости по развитию и модернизации интеллектуальной системы учета электрической энергии (ИСУЭ) потребителей в зоне деятельности Сетевой организации МУПЭС г. Дивногорска в период с 2021 по 2025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</si>
</sst>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imes New Roman"/>
      <charset val="204"/>
    </font>
    <font>
      <sz val="12"/>
      <color rgb="FF000000"/>
      <name val="imes New Roman"/>
      <charset val="204"/>
    </font>
    <font>
      <b/>
      <sz val="12"/>
      <color rgb="FF000000"/>
      <name val="imes New Roman"/>
      <charset val="204"/>
    </font>
    <font>
      <b/>
      <sz val="12"/>
      <color theme="1"/>
      <name val="imes New Roman"/>
      <charset val="204"/>
    </font>
    <font>
      <sz val="10"/>
      <color theme="1"/>
      <name val="imes New Roman"/>
      <charset val="204"/>
    </font>
    <font>
      <sz val="10"/>
      <color rgb="FF000000"/>
      <name val="imes New Roman"/>
      <charset val="204"/>
    </font>
    <font>
      <b/>
      <sz val="10"/>
      <color theme="1"/>
      <name val="imes New Roman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10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2" fillId="0" borderId="0" xfId="1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workbookViewId="0">
      <selection activeCell="C6" sqref="C6"/>
    </sheetView>
  </sheetViews>
  <sheetFormatPr defaultRowHeight="15"/>
  <cols>
    <col min="1" max="1" width="17.140625" customWidth="1"/>
    <col min="2" max="2" width="31.140625" bestFit="1" customWidth="1"/>
    <col min="3" max="3" width="17.140625" bestFit="1" customWidth="1"/>
    <col min="4" max="4" width="17.28515625" bestFit="1" customWidth="1"/>
    <col min="5" max="5" width="19.42578125" bestFit="1" customWidth="1"/>
  </cols>
  <sheetData>
    <row r="1" spans="1:5" ht="63.75" customHeight="1">
      <c r="A1" s="28" t="s">
        <v>36</v>
      </c>
      <c r="B1" s="28"/>
      <c r="C1" s="28"/>
      <c r="D1" s="28"/>
      <c r="E1" s="28"/>
    </row>
    <row r="2" spans="1:5">
      <c r="A2" s="29" t="s">
        <v>27</v>
      </c>
      <c r="B2" s="29"/>
      <c r="C2" s="29"/>
      <c r="D2" s="29"/>
      <c r="E2" s="29"/>
    </row>
    <row r="3" spans="1:5">
      <c r="A3" s="6"/>
      <c r="B3" s="6"/>
      <c r="C3" s="6"/>
      <c r="D3" s="7"/>
      <c r="E3" s="7"/>
    </row>
    <row r="4" spans="1:5" ht="31.5" customHeight="1">
      <c r="A4" s="32" t="s">
        <v>22</v>
      </c>
      <c r="B4" s="32" t="s">
        <v>23</v>
      </c>
      <c r="C4" s="32" t="s">
        <v>31</v>
      </c>
      <c r="D4" s="34" t="s">
        <v>28</v>
      </c>
      <c r="E4" s="35"/>
    </row>
    <row r="5" spans="1:5" ht="75">
      <c r="A5" s="33"/>
      <c r="B5" s="33"/>
      <c r="C5" s="33"/>
      <c r="D5" s="3" t="s">
        <v>29</v>
      </c>
      <c r="E5" s="3" t="s">
        <v>30</v>
      </c>
    </row>
    <row r="6" spans="1:5" ht="15.75">
      <c r="A6" s="3">
        <v>1</v>
      </c>
      <c r="B6" s="3">
        <v>2022</v>
      </c>
      <c r="C6" s="25">
        <f>'Таблица 1.2'!H13</f>
        <v>21969.56</v>
      </c>
      <c r="D6" s="26">
        <f>C6-E6</f>
        <v>13551.560000000001</v>
      </c>
      <c r="E6" s="26">
        <v>8418</v>
      </c>
    </row>
    <row r="7" spans="1:5" ht="15.75">
      <c r="A7" s="3">
        <v>2</v>
      </c>
      <c r="B7" s="3">
        <v>2023</v>
      </c>
      <c r="C7" s="25">
        <f>'Таблица 1.2'!J13</f>
        <v>19329.099999999999</v>
      </c>
      <c r="D7" s="26">
        <f>C7-E7</f>
        <v>10911.099999999999</v>
      </c>
      <c r="E7" s="26">
        <v>8418</v>
      </c>
    </row>
    <row r="8" spans="1:5" ht="15.75">
      <c r="A8" s="3">
        <v>3</v>
      </c>
      <c r="B8" s="3">
        <v>2024</v>
      </c>
      <c r="C8" s="25">
        <f>'Таблица 1.2'!L13</f>
        <v>26284.82</v>
      </c>
      <c r="D8" s="26">
        <f>C8-E8</f>
        <v>17866.82</v>
      </c>
      <c r="E8" s="26">
        <v>8418</v>
      </c>
    </row>
    <row r="9" spans="1:5" ht="15.75">
      <c r="A9" s="3">
        <v>4</v>
      </c>
      <c r="B9" s="3">
        <v>2025</v>
      </c>
      <c r="C9" s="25">
        <f>'Таблица 1.2'!N13</f>
        <v>33210.86</v>
      </c>
      <c r="D9" s="26">
        <f>C9-E9</f>
        <v>24792.86</v>
      </c>
      <c r="E9" s="26">
        <v>8418</v>
      </c>
    </row>
    <row r="10" spans="1:5" ht="15.75">
      <c r="A10" s="30" t="s">
        <v>17</v>
      </c>
      <c r="B10" s="31"/>
      <c r="C10" s="27">
        <f>D10+E10</f>
        <v>100794.34</v>
      </c>
      <c r="D10" s="27">
        <f>SUM(D6:D9)</f>
        <v>67122.34</v>
      </c>
      <c r="E10" s="27">
        <f>SUM(E6:E9)</f>
        <v>33672</v>
      </c>
    </row>
  </sheetData>
  <mergeCells count="7">
    <mergeCell ref="A1:E1"/>
    <mergeCell ref="A2:E2"/>
    <mergeCell ref="A10:B10"/>
    <mergeCell ref="A4:A5"/>
    <mergeCell ref="B4:B5"/>
    <mergeCell ref="D4:E4"/>
    <mergeCell ref="C4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zoomScaleNormal="100" workbookViewId="0">
      <selection activeCell="H9" sqref="H9"/>
    </sheetView>
  </sheetViews>
  <sheetFormatPr defaultRowHeight="15"/>
  <cols>
    <col min="1" max="1" width="9.140625" customWidth="1"/>
    <col min="2" max="2" width="6.7109375" style="1" customWidth="1"/>
    <col min="3" max="3" width="23" customWidth="1"/>
    <col min="4" max="4" width="9" customWidth="1"/>
    <col min="5" max="5" width="19.28515625" customWidth="1"/>
    <col min="6" max="6" width="12.85546875" customWidth="1"/>
    <col min="7" max="7" width="7.28515625" customWidth="1"/>
    <col min="8" max="8" width="10.42578125" customWidth="1"/>
    <col min="9" max="9" width="7.28515625" customWidth="1"/>
    <col min="10" max="10" width="10.42578125" customWidth="1"/>
    <col min="11" max="11" width="7.28515625" customWidth="1"/>
    <col min="12" max="12" width="10.42578125" customWidth="1"/>
    <col min="13" max="13" width="7.28515625" customWidth="1"/>
    <col min="14" max="14" width="10.42578125" customWidth="1"/>
  </cols>
  <sheetData>
    <row r="1" spans="1:14" ht="36.75" customHeight="1">
      <c r="A1" s="37" t="s">
        <v>34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5" customHeight="1">
      <c r="A2" s="28" t="s">
        <v>26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6" t="s">
        <v>20</v>
      </c>
      <c r="B4" s="36" t="s">
        <v>11</v>
      </c>
      <c r="C4" s="36" t="s">
        <v>12</v>
      </c>
      <c r="D4" s="36" t="s">
        <v>13</v>
      </c>
      <c r="E4" s="36" t="s">
        <v>21</v>
      </c>
      <c r="F4" s="36" t="s">
        <v>14</v>
      </c>
      <c r="G4" s="36" t="s">
        <v>16</v>
      </c>
      <c r="H4" s="36"/>
      <c r="I4" s="36"/>
      <c r="J4" s="36"/>
      <c r="K4" s="36"/>
      <c r="L4" s="36"/>
      <c r="M4" s="36"/>
      <c r="N4" s="36"/>
    </row>
    <row r="5" spans="1:14">
      <c r="A5" s="36"/>
      <c r="B5" s="36"/>
      <c r="C5" s="36"/>
      <c r="D5" s="36"/>
      <c r="E5" s="36"/>
      <c r="F5" s="36"/>
      <c r="G5" s="40" t="s">
        <v>15</v>
      </c>
      <c r="H5" s="41"/>
      <c r="I5" s="40" t="s">
        <v>8</v>
      </c>
      <c r="J5" s="41"/>
      <c r="K5" s="40" t="s">
        <v>9</v>
      </c>
      <c r="L5" s="41"/>
      <c r="M5" s="40" t="s">
        <v>10</v>
      </c>
      <c r="N5" s="41"/>
    </row>
    <row r="6" spans="1:14" ht="39">
      <c r="A6" s="36"/>
      <c r="B6" s="36"/>
      <c r="C6" s="36"/>
      <c r="D6" s="36"/>
      <c r="E6" s="36"/>
      <c r="F6" s="36"/>
      <c r="G6" s="8" t="s">
        <v>24</v>
      </c>
      <c r="H6" s="9" t="s">
        <v>25</v>
      </c>
      <c r="I6" s="8" t="s">
        <v>24</v>
      </c>
      <c r="J6" s="9" t="s">
        <v>25</v>
      </c>
      <c r="K6" s="8" t="s">
        <v>24</v>
      </c>
      <c r="L6" s="9" t="s">
        <v>25</v>
      </c>
      <c r="M6" s="8" t="s">
        <v>24</v>
      </c>
      <c r="N6" s="10" t="s">
        <v>25</v>
      </c>
    </row>
    <row r="7" spans="1:14" ht="25.5">
      <c r="A7" s="8" t="s">
        <v>0</v>
      </c>
      <c r="B7" s="8">
        <v>0.23</v>
      </c>
      <c r="C7" s="8" t="s">
        <v>1</v>
      </c>
      <c r="D7" s="8">
        <v>14</v>
      </c>
      <c r="E7" s="8">
        <v>1.06</v>
      </c>
      <c r="F7" s="8">
        <f>D7*E7</f>
        <v>14.84</v>
      </c>
      <c r="G7" s="11">
        <v>246</v>
      </c>
      <c r="H7" s="12">
        <f>$F$7*G7</f>
        <v>3650.64</v>
      </c>
      <c r="I7" s="11">
        <v>176</v>
      </c>
      <c r="J7" s="12">
        <f>$F$7*I7</f>
        <v>2611.84</v>
      </c>
      <c r="K7" s="11">
        <v>229</v>
      </c>
      <c r="L7" s="12">
        <f>$F$7*K7</f>
        <v>3398.36</v>
      </c>
      <c r="M7" s="11">
        <v>292</v>
      </c>
      <c r="N7" s="12">
        <f>$F$7*M7</f>
        <v>4333.28</v>
      </c>
    </row>
    <row r="8" spans="1:14" ht="25.5">
      <c r="A8" s="8" t="s">
        <v>2</v>
      </c>
      <c r="B8" s="8">
        <v>0.4</v>
      </c>
      <c r="C8" s="8" t="s">
        <v>3</v>
      </c>
      <c r="D8" s="8">
        <v>24</v>
      </c>
      <c r="E8" s="8">
        <v>1.06</v>
      </c>
      <c r="F8" s="8">
        <f>D8*E8</f>
        <v>25.44</v>
      </c>
      <c r="G8" s="11">
        <v>298</v>
      </c>
      <c r="H8" s="12">
        <f>$F$8*G8</f>
        <v>7581.1200000000008</v>
      </c>
      <c r="I8" s="11">
        <v>257</v>
      </c>
      <c r="J8" s="12">
        <f>$F$8*I8</f>
        <v>6538.08</v>
      </c>
      <c r="K8" s="11">
        <v>476</v>
      </c>
      <c r="L8" s="12">
        <f>$F$8*K8</f>
        <v>12109.44</v>
      </c>
      <c r="M8" s="11">
        <v>670</v>
      </c>
      <c r="N8" s="12">
        <f>$F$8*M8</f>
        <v>17044.8</v>
      </c>
    </row>
    <row r="9" spans="1:14" ht="25.5">
      <c r="A9" s="8" t="s">
        <v>4</v>
      </c>
      <c r="B9" s="8">
        <v>0.4</v>
      </c>
      <c r="C9" s="8" t="s">
        <v>5</v>
      </c>
      <c r="D9" s="8">
        <v>27</v>
      </c>
      <c r="E9" s="8">
        <v>1.06</v>
      </c>
      <c r="F9" s="8">
        <f>D9*E9</f>
        <v>28.62</v>
      </c>
      <c r="G9" s="11">
        <v>10</v>
      </c>
      <c r="H9" s="12">
        <f>$F$9*G9</f>
        <v>286.2</v>
      </c>
      <c r="I9" s="11">
        <v>50</v>
      </c>
      <c r="J9" s="12">
        <f>$F$9*I9</f>
        <v>1431</v>
      </c>
      <c r="K9" s="11">
        <v>71</v>
      </c>
      <c r="L9" s="12">
        <f>$F$9*K9</f>
        <v>2032.02</v>
      </c>
      <c r="M9" s="11">
        <v>107</v>
      </c>
      <c r="N9" s="12">
        <f>$F$9*M9</f>
        <v>3062.34</v>
      </c>
    </row>
    <row r="10" spans="1:14">
      <c r="A10" s="8" t="s">
        <v>33</v>
      </c>
      <c r="B10" s="8">
        <v>0.4</v>
      </c>
      <c r="C10" s="8" t="s">
        <v>32</v>
      </c>
      <c r="D10" s="8">
        <v>3</v>
      </c>
      <c r="E10" s="8">
        <v>1.06</v>
      </c>
      <c r="F10" s="8">
        <v>3.18</v>
      </c>
      <c r="G10" s="11">
        <v>42</v>
      </c>
      <c r="H10" s="12">
        <v>117.66</v>
      </c>
      <c r="I10" s="11">
        <v>24</v>
      </c>
      <c r="J10" s="12">
        <v>79.5</v>
      </c>
      <c r="K10" s="11">
        <v>22</v>
      </c>
      <c r="L10" s="12">
        <v>76.319999999999993</v>
      </c>
      <c r="M10" s="11">
        <v>29</v>
      </c>
      <c r="N10" s="12">
        <v>101.76</v>
      </c>
    </row>
    <row r="11" spans="1:14" ht="25.5">
      <c r="A11" s="8" t="s">
        <v>6</v>
      </c>
      <c r="B11" s="8">
        <v>0.4</v>
      </c>
      <c r="C11" s="8" t="s">
        <v>7</v>
      </c>
      <c r="D11" s="8">
        <v>174</v>
      </c>
      <c r="E11" s="8">
        <v>1.06</v>
      </c>
      <c r="F11" s="8">
        <f>D11*E11</f>
        <v>184.44</v>
      </c>
      <c r="G11" s="13">
        <v>47</v>
      </c>
      <c r="H11" s="12">
        <f>$F$11*G11</f>
        <v>8668.68</v>
      </c>
      <c r="I11" s="13">
        <v>47</v>
      </c>
      <c r="J11" s="12">
        <f>$F$11*I11</f>
        <v>8668.68</v>
      </c>
      <c r="K11" s="13">
        <v>47</v>
      </c>
      <c r="L11" s="12">
        <f>$F$11*K11</f>
        <v>8668.68</v>
      </c>
      <c r="M11" s="13">
        <v>47</v>
      </c>
      <c r="N11" s="12">
        <f>$F$11*M11</f>
        <v>8668.68</v>
      </c>
    </row>
    <row r="12" spans="1:14" ht="25.5">
      <c r="A12" s="8" t="s">
        <v>18</v>
      </c>
      <c r="B12" s="8">
        <v>0.4</v>
      </c>
      <c r="C12" s="8" t="s">
        <v>19</v>
      </c>
      <c r="D12" s="14">
        <v>1571</v>
      </c>
      <c r="E12" s="8">
        <v>1.06</v>
      </c>
      <c r="F12" s="8">
        <f>D12*E12</f>
        <v>1665.26</v>
      </c>
      <c r="G12" s="8">
        <v>1</v>
      </c>
      <c r="H12" s="8">
        <f>F12</f>
        <v>1665.26</v>
      </c>
      <c r="I12" s="8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</row>
    <row r="13" spans="1:14">
      <c r="A13" s="15"/>
      <c r="B13" s="15"/>
      <c r="C13" s="15"/>
      <c r="D13" s="16"/>
      <c r="E13" s="15"/>
      <c r="F13" s="15"/>
      <c r="G13" s="17"/>
      <c r="H13" s="18">
        <f>SUM(H7:H12)</f>
        <v>21969.56</v>
      </c>
      <c r="I13" s="17"/>
      <c r="J13" s="18">
        <f>SUM(J7:J12)</f>
        <v>19329.099999999999</v>
      </c>
      <c r="K13" s="19"/>
      <c r="L13" s="17">
        <f>SUM(L7:L12)</f>
        <v>26284.82</v>
      </c>
      <c r="M13" s="19"/>
      <c r="N13" s="17">
        <f>SUM(N7:N12)</f>
        <v>33210.86</v>
      </c>
    </row>
    <row r="14" spans="1:14">
      <c r="A14" s="20"/>
      <c r="B14" s="20"/>
      <c r="C14" s="20"/>
      <c r="D14" s="20"/>
      <c r="E14" s="20"/>
      <c r="F14" s="20"/>
      <c r="G14" s="24" t="s">
        <v>17</v>
      </c>
      <c r="H14" s="24"/>
      <c r="I14" s="24"/>
      <c r="J14" s="24"/>
      <c r="K14" s="24"/>
      <c r="L14" s="24"/>
      <c r="M14" s="24"/>
      <c r="N14" s="21">
        <f>H13+J13+L13+N13</f>
        <v>100794.34000000001</v>
      </c>
    </row>
    <row r="15" spans="1:14">
      <c r="B15"/>
      <c r="N15" s="2"/>
    </row>
    <row r="16" spans="1:14" ht="15.75">
      <c r="A16" s="38" t="s">
        <v>26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5.7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ht="30" customHeight="1">
      <c r="A18" s="39" t="s">
        <v>35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</row>
    <row r="19" spans="1:14">
      <c r="B19"/>
    </row>
    <row r="20" spans="1:14">
      <c r="L20" s="22"/>
      <c r="M20" s="23"/>
      <c r="N20" s="22"/>
    </row>
  </sheetData>
  <mergeCells count="15">
    <mergeCell ref="G4:N4"/>
    <mergeCell ref="A1:N1"/>
    <mergeCell ref="A2:N2"/>
    <mergeCell ref="A16:N16"/>
    <mergeCell ref="A18:N18"/>
    <mergeCell ref="A4:A6"/>
    <mergeCell ref="B4:B6"/>
    <mergeCell ref="C4:C6"/>
    <mergeCell ref="D4:D6"/>
    <mergeCell ref="E4:E6"/>
    <mergeCell ref="F4:F6"/>
    <mergeCell ref="G5:H5"/>
    <mergeCell ref="M5:N5"/>
    <mergeCell ref="K5:L5"/>
    <mergeCell ref="I5:J5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1.1</vt:lpstr>
      <vt:lpstr>Таблица 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Кирилл Тутукин</cp:lastModifiedBy>
  <cp:lastPrinted>2021-11-11T09:30:03Z</cp:lastPrinted>
  <dcterms:created xsi:type="dcterms:W3CDTF">2015-06-05T18:19:34Z</dcterms:created>
  <dcterms:modified xsi:type="dcterms:W3CDTF">2022-03-16T09:56:29Z</dcterms:modified>
</cp:coreProperties>
</file>