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. 2 на 2017" sheetId="1" r:id="rId1"/>
  </sheets>
  <definedNames/>
  <calcPr fullCalcOnLoad="1"/>
</workbook>
</file>

<file path=xl/sharedStrings.xml><?xml version="1.0" encoding="utf-8"?>
<sst xmlns="http://schemas.openxmlformats.org/spreadsheetml/2006/main" count="102" uniqueCount="89">
  <si>
    <t>Приложение № 2
к предложению о размере цен (тарифов), долгосрочных параметров регулирования</t>
  </si>
  <si>
    <t>№ 
п/п</t>
  </si>
  <si>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</si>
  <si>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</si>
  <si>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</si>
  <si>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</si>
  <si>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</si>
  <si>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</si>
  <si>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</si>
  <si>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</si>
  <si>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</si>
  <si>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</si>
  <si>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</si>
  <si>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</si>
  <si>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</si>
  <si>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</si>
  <si>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</si>
  <si>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</si>
  <si>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</si>
  <si>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</si>
  <si>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</si>
  <si>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</si>
  <si>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</si>
  <si>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</si>
  <si>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</si>
  <si>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</si>
  <si>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</si>
  <si>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</si>
  <si>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</si>
  <si>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</si>
  <si>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</si>
  <si>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</si>
  <si>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 xml:space="preserve">
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</si>
  <si>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</si>
  <si>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</si>
  <si>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</si>
  <si>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</si>
  <si>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</si>
  <si>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</si>
  <si>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</si>
  <si>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</si>
  <si>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</si>
  <si>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</si>
  <si>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</si>
  <si>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</si>
  <si>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</si>
  <si>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</si>
  <si>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</si>
  <si>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</si>
  <si>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</si>
  <si>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</si>
  <si>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</si>
  <si>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</si>
  <si>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</si>
  <si>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</si>
  <si>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</si>
  <si>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</si>
  <si>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</si>
  <si>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</si>
  <si>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</si>
  <si>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</si>
  <si>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</si>
  <si>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</si>
  <si>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</si>
  <si>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</si>
  <si>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</si>
  <si>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</si>
  <si>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</si>
  <si>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</si>
  <si>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</si>
  <si>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</si>
  <si>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</si>
  <si>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</si>
  <si>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</si>
  <si>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</si>
  <si>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Приказ ФСТ № 276-э/1 от 27.11.2014 г.</t>
  </si>
  <si>
    <t>Программа энергосбержения и повышения энергетической эффективности на 2011-2015 г.г., утверждена директором МУПЭС 12.05.2010 г.</t>
  </si>
  <si>
    <t>Раздел 2. Основные показатели деятельности по передаче электрической энергии по сетям МУПЭС г. Дивногорск</t>
  </si>
  <si>
    <t>Инвестиционная программа на 2012-2016 г.г. согласована Министерством промышленности и энергетики Красноярского края 06.02.2012 г.</t>
  </si>
  <si>
    <t>Фактические показатели 
за год, предшествующий базовому периоду                            2015 год</t>
  </si>
  <si>
    <r>
      <t xml:space="preserve">Показатели, утвержденные на базовый период </t>
    </r>
    <r>
      <rPr>
        <vertAlign val="superscript"/>
        <sz val="12"/>
        <rFont val="Times New Roman"/>
        <family val="1"/>
      </rPr>
      <t xml:space="preserve">1                        </t>
    </r>
    <r>
      <rPr>
        <sz val="12"/>
        <rFont val="Times New Roman"/>
        <family val="1"/>
      </rPr>
      <t xml:space="preserve">    2016 год</t>
    </r>
  </si>
  <si>
    <t>Предложения на расчетный период регулирования                            2017 год</t>
  </si>
  <si>
    <t>Отраслевое тарифное соглашение в ЖКХ на 2014-2016г.г. (зарегистрировано в ФСТиЗ от  01.10.2013 г. № 230/14-16). На основании письма Профсоюзной организации работников жизнеобеспечения  № 01/56-в от 31.03.2015г. базовая месячная тарифная ставка рабочего первого разряда на 2017 год  установлена в размере-8819 руб/мес.</t>
  </si>
  <si>
    <r>
      <t>EBITDA</t>
    </r>
    <r>
      <rPr>
        <sz val="10"/>
        <rFont val="Arial Cyr"/>
        <family val="2"/>
      </rPr>
      <t xml:space="preserve"> (Earnings Before Interest, Taxes, </t>
    </r>
    <r>
      <rPr>
        <b/>
        <sz val="10"/>
        <rFont val="Arial Cyr"/>
        <family val="2"/>
      </rPr>
      <t>Depreciation</t>
    </r>
    <r>
      <rPr>
        <sz val="10"/>
        <rFont val="Arial Cyr"/>
        <family val="2"/>
      </rPr>
      <t xml:space="preserve"> and </t>
    </r>
    <r>
      <rPr>
        <b/>
        <sz val="10"/>
        <rFont val="Arial Cyr"/>
        <family val="2"/>
      </rPr>
      <t>Amortization</t>
    </r>
    <r>
      <rPr>
        <sz val="10"/>
        <rFont val="Arial Cyr"/>
        <family val="2"/>
      </rPr>
      <t>) – прибыль до вычета процентов, налогов и амортизации.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</si>
  <si>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_Базовый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</si>
  <si>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_Заполняются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</si>
  <si>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_Заполняются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</si>
  <si>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_Заполняются коммерческим оператором оптового рынка электрической энергии (мощности).</t>
    </r>
  </si>
  <si>
    <t>Приказ РЭК Красноярского края от 29.12.2015 г. № 640-п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</si>
</sst>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"/>
    <numFmt numFmtId="174" formatCode="0.000000000"/>
    <numFmt numFmtId="175" formatCode="0.0000000000"/>
    <numFmt numFmtId="176" formatCode="0.00000000"/>
    <numFmt numFmtId="177" formatCode="#,##0.0"/>
    <numFmt numFmtId="178" formatCode="#,##0.000"/>
  </numFmts>
  <fonts count="4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0" xfId="0" applyNumberFormat="1" applyFont="1" applyFill="1" applyAlignment="1">
      <alignment vertical="top" wrapText="1"/>
    </xf>
    <xf numFmtId="0" fontId="8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top" wrapText="1"/>
    </xf>
    <xf numFmtId="2" fontId="2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177" fontId="2" fillId="33" borderId="10" xfId="0" applyNumberFormat="1" applyFont="1" applyFill="1" applyBorder="1" applyAlignment="1">
      <alignment horizontal="center" vertical="top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wrapText="1"/>
    </xf>
    <xf numFmtId="178" fontId="2" fillId="33" borderId="10" xfId="0" applyNumberFormat="1" applyFont="1" applyFill="1" applyBorder="1" applyAlignment="1">
      <alignment horizontal="center" vertical="top" wrapText="1"/>
    </xf>
    <xf numFmtId="177" fontId="2" fillId="33" borderId="0" xfId="0" applyNumberFormat="1" applyFont="1" applyFill="1" applyAlignment="1">
      <alignment vertical="top" wrapText="1"/>
    </xf>
    <xf numFmtId="177" fontId="2" fillId="33" borderId="1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 wrapText="1"/>
    </xf>
    <xf numFmtId="177" fontId="3" fillId="33" borderId="13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177" fontId="3" fillId="33" borderId="13" xfId="0" applyNumberFormat="1" applyFont="1" applyFill="1" applyBorder="1" applyAlignment="1">
      <alignment horizontal="center" vertical="center" wrapText="1"/>
    </xf>
    <xf numFmtId="177" fontId="3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35">
      <selection activeCell="D17" sqref="D17"/>
    </sheetView>
  </sheetViews>
  <sheetFormatPr defaultColWidth="9.00390625" defaultRowHeight="12.75"/>
  <cols>
    <col min="1" max="1" width="6.625" style="1" customWidth="1"/>
    <col min="2" max="2" width="38.625" style="1" customWidth="1"/>
    <col min="3" max="3" width="13.25390625" style="1" customWidth="1"/>
    <col min="4" max="5" width="27.625" style="1" customWidth="1"/>
    <col min="6" max="6" width="24.125" style="1" customWidth="1"/>
    <col min="7" max="7" width="9.125" style="1" customWidth="1"/>
    <col min="8" max="8" width="13.125" style="1" bestFit="1" customWidth="1"/>
    <col min="9" max="10" width="10.375" style="1" customWidth="1"/>
    <col min="11" max="11" width="10.75390625" style="1" bestFit="1" customWidth="1"/>
    <col min="12" max="14" width="9.125" style="1" customWidth="1"/>
    <col min="15" max="15" width="11.625" style="1" bestFit="1" customWidth="1"/>
    <col min="16" max="16384" width="9.125" style="1" customWidth="1"/>
  </cols>
  <sheetData>
    <row r="1" ht="60.75" customHeight="1">
      <c r="F1" s="2" t="s">
        <v>0</v>
      </c>
    </row>
    <row r="3" spans="1:6" ht="31.5" customHeight="1">
      <c r="A3" s="18" t="s">
        <v>77</v>
      </c>
      <c r="B3" s="18"/>
      <c r="C3" s="18"/>
      <c r="D3" s="18"/>
      <c r="E3" s="18"/>
      <c r="F3" s="18"/>
    </row>
    <row r="5" spans="1:6" s="4" customFormat="1" ht="66">
      <c r="A5" s="3" t="s">
        <v>1</v>
      </c>
      <c r="B5" s="3" t="s">
        <v>2</v>
      </c>
      <c r="C5" s="3" t="s">
        <v>3</v>
      </c>
      <c r="D5" s="3" t="s">
        <v>79</v>
      </c>
      <c r="E5" s="3" t="s">
        <v>80</v>
      </c>
      <c r="F5" s="3" t="s">
        <v>81</v>
      </c>
    </row>
    <row r="6" spans="1:6" s="7" customFormat="1" ht="31.5">
      <c r="A6" s="5" t="s">
        <v>4</v>
      </c>
      <c r="B6" s="6" t="s">
        <v>5</v>
      </c>
      <c r="C6" s="5"/>
      <c r="D6" s="5"/>
      <c r="E6" s="5"/>
      <c r="F6" s="5"/>
    </row>
    <row r="7" spans="1:9" s="7" customFormat="1" ht="20.25" customHeight="1">
      <c r="A7" s="5" t="s">
        <v>6</v>
      </c>
      <c r="B7" s="6" t="s">
        <v>7</v>
      </c>
      <c r="C7" s="5" t="s">
        <v>8</v>
      </c>
      <c r="D7" s="19">
        <f>136582.0633-23873.37228-14303.84802</f>
        <v>98404.84300000001</v>
      </c>
      <c r="E7" s="19">
        <v>92379.63</v>
      </c>
      <c r="F7" s="19">
        <v>118217.93</v>
      </c>
      <c r="H7" s="9"/>
      <c r="I7" s="9"/>
    </row>
    <row r="8" spans="1:6" s="7" customFormat="1" ht="20.25" customHeight="1">
      <c r="A8" s="5" t="s">
        <v>9</v>
      </c>
      <c r="B8" s="6" t="s">
        <v>10</v>
      </c>
      <c r="C8" s="5" t="s">
        <v>8</v>
      </c>
      <c r="D8" s="19">
        <v>9777</v>
      </c>
      <c r="E8" s="19">
        <f>E7-E24-E29</f>
        <v>761.1600000000071</v>
      </c>
      <c r="F8" s="19">
        <f>F7-F24-F29</f>
        <v>969.4499999999935</v>
      </c>
    </row>
    <row r="9" spans="1:10" s="7" customFormat="1" ht="31.5">
      <c r="A9" s="5" t="s">
        <v>11</v>
      </c>
      <c r="B9" s="6" t="s">
        <v>12</v>
      </c>
      <c r="C9" s="5" t="s">
        <v>8</v>
      </c>
      <c r="D9" s="20">
        <f>D8</f>
        <v>9777</v>
      </c>
      <c r="E9" s="20">
        <f>E8</f>
        <v>761.1600000000071</v>
      </c>
      <c r="F9" s="20">
        <f>F8</f>
        <v>969.4499999999935</v>
      </c>
      <c r="H9" s="10" t="s">
        <v>83</v>
      </c>
      <c r="I9" s="10"/>
      <c r="J9" s="10"/>
    </row>
    <row r="10" spans="1:6" s="7" customFormat="1" ht="20.25" customHeight="1">
      <c r="A10" s="5" t="s">
        <v>13</v>
      </c>
      <c r="B10" s="6" t="s">
        <v>14</v>
      </c>
      <c r="C10" s="5" t="s">
        <v>8</v>
      </c>
      <c r="D10" s="19">
        <f>D8-D8*0.2</f>
        <v>7821.6</v>
      </c>
      <c r="E10" s="19">
        <f>E8-E8*0.2</f>
        <v>608.9280000000057</v>
      </c>
      <c r="F10" s="19">
        <f>F9-128.75</f>
        <v>840.6999999999935</v>
      </c>
    </row>
    <row r="11" spans="1:8" s="7" customFormat="1" ht="18.75" customHeight="1">
      <c r="A11" s="5" t="s">
        <v>15</v>
      </c>
      <c r="B11" s="6" t="s">
        <v>16</v>
      </c>
      <c r="C11" s="5"/>
      <c r="D11" s="19"/>
      <c r="E11" s="19"/>
      <c r="F11" s="19"/>
      <c r="H11" s="30"/>
    </row>
    <row r="12" spans="1:6" s="7" customFormat="1" ht="78" customHeight="1">
      <c r="A12" s="5" t="s">
        <v>17</v>
      </c>
      <c r="B12" s="6" t="s">
        <v>18</v>
      </c>
      <c r="C12" s="5" t="s">
        <v>19</v>
      </c>
      <c r="D12" s="19">
        <f>D8/D7*100</f>
        <v>9.935486610145801</v>
      </c>
      <c r="E12" s="19">
        <f>E8/E7*100</f>
        <v>0.8239478768209043</v>
      </c>
      <c r="F12" s="19">
        <f>F8/F7*100</f>
        <v>0.8200532694152176</v>
      </c>
    </row>
    <row r="13" spans="1:6" s="7" customFormat="1" ht="30" customHeight="1">
      <c r="A13" s="5" t="s">
        <v>20</v>
      </c>
      <c r="B13" s="6" t="s">
        <v>21</v>
      </c>
      <c r="C13" s="5"/>
      <c r="D13" s="19"/>
      <c r="E13" s="19"/>
      <c r="F13" s="19"/>
    </row>
    <row r="14" spans="1:6" s="7" customFormat="1" ht="51" customHeight="1">
      <c r="A14" s="5" t="s">
        <v>22</v>
      </c>
      <c r="B14" s="6" t="s">
        <v>23</v>
      </c>
      <c r="C14" s="5" t="s">
        <v>24</v>
      </c>
      <c r="D14" s="19"/>
      <c r="E14" s="19"/>
      <c r="F14" s="19"/>
    </row>
    <row r="15" spans="1:6" s="7" customFormat="1" ht="33.75" customHeight="1">
      <c r="A15" s="5" t="s">
        <v>25</v>
      </c>
      <c r="B15" s="6" t="s">
        <v>26</v>
      </c>
      <c r="C15" s="5" t="s">
        <v>27</v>
      </c>
      <c r="D15" s="19"/>
      <c r="E15" s="19"/>
      <c r="F15" s="19"/>
    </row>
    <row r="16" spans="1:6" ht="20.25" customHeight="1">
      <c r="A16" s="11" t="s">
        <v>28</v>
      </c>
      <c r="B16" s="12" t="s">
        <v>29</v>
      </c>
      <c r="C16" s="11" t="s">
        <v>24</v>
      </c>
      <c r="D16" s="28">
        <v>19.052</v>
      </c>
      <c r="E16" s="28">
        <v>19.063</v>
      </c>
      <c r="F16" s="28">
        <v>20.482</v>
      </c>
    </row>
    <row r="17" spans="1:6" s="7" customFormat="1" ht="40.5" customHeight="1">
      <c r="A17" s="5" t="s">
        <v>30</v>
      </c>
      <c r="B17" s="12" t="s">
        <v>31</v>
      </c>
      <c r="C17" s="5" t="s">
        <v>32</v>
      </c>
      <c r="D17" s="20">
        <v>106998.36</v>
      </c>
      <c r="E17" s="20">
        <v>106241.642</v>
      </c>
      <c r="F17" s="20">
        <v>109230.507</v>
      </c>
    </row>
    <row r="18" spans="1:6" s="7" customFormat="1" ht="67.5" customHeight="1">
      <c r="A18" s="5" t="s">
        <v>33</v>
      </c>
      <c r="B18" s="6" t="s">
        <v>34</v>
      </c>
      <c r="C18" s="5" t="s">
        <v>35</v>
      </c>
      <c r="D18" s="19">
        <v>64226.403</v>
      </c>
      <c r="E18" s="19">
        <v>62969.274</v>
      </c>
      <c r="F18" s="19">
        <f>F17*0.6</f>
        <v>65538.3042</v>
      </c>
    </row>
    <row r="19" spans="1:6" s="7" customFormat="1" ht="40.5" customHeight="1">
      <c r="A19" s="16" t="s">
        <v>36</v>
      </c>
      <c r="B19" s="25" t="s">
        <v>37</v>
      </c>
      <c r="C19" s="5" t="s">
        <v>19</v>
      </c>
      <c r="D19" s="27">
        <v>7.74</v>
      </c>
      <c r="E19" s="29">
        <v>13.808</v>
      </c>
      <c r="F19" s="29">
        <v>16.848</v>
      </c>
    </row>
    <row r="20" spans="1:6" s="7" customFormat="1" ht="23.25" customHeight="1">
      <c r="A20" s="17"/>
      <c r="B20" s="26"/>
      <c r="C20" s="5"/>
      <c r="D20" s="37" t="s">
        <v>75</v>
      </c>
      <c r="E20" s="38" t="s">
        <v>88</v>
      </c>
      <c r="F20" s="38"/>
    </row>
    <row r="21" spans="1:6" s="7" customFormat="1" ht="62.25" customHeight="1">
      <c r="A21" s="5" t="s">
        <v>38</v>
      </c>
      <c r="B21" s="6" t="s">
        <v>39</v>
      </c>
      <c r="C21" s="5"/>
      <c r="D21" s="39" t="s">
        <v>76</v>
      </c>
      <c r="E21" s="40"/>
      <c r="F21" s="23"/>
    </row>
    <row r="22" spans="1:6" s="7" customFormat="1" ht="66">
      <c r="A22" s="5" t="s">
        <v>40</v>
      </c>
      <c r="B22" s="6" t="s">
        <v>41</v>
      </c>
      <c r="C22" s="5" t="s">
        <v>27</v>
      </c>
      <c r="D22" s="19"/>
      <c r="E22" s="19"/>
      <c r="F22" s="19"/>
    </row>
    <row r="23" spans="1:6" s="7" customFormat="1" ht="47.25">
      <c r="A23" s="5" t="s">
        <v>42</v>
      </c>
      <c r="B23" s="6" t="s">
        <v>43</v>
      </c>
      <c r="C23" s="5"/>
      <c r="D23" s="19">
        <f>D24+D29</f>
        <v>90659.17</v>
      </c>
      <c r="E23" s="19">
        <f>E24+E29</f>
        <v>91618.47</v>
      </c>
      <c r="F23" s="19">
        <f>F24+F29</f>
        <v>117248.48</v>
      </c>
    </row>
    <row r="24" spans="1:6" s="7" customFormat="1" ht="69">
      <c r="A24" s="5" t="s">
        <v>44</v>
      </c>
      <c r="B24" s="6" t="s">
        <v>45</v>
      </c>
      <c r="C24" s="5" t="s">
        <v>8</v>
      </c>
      <c r="D24" s="19">
        <v>60910.24</v>
      </c>
      <c r="E24" s="19">
        <f>62568.18-328.83</f>
        <v>62239.35</v>
      </c>
      <c r="F24" s="19">
        <f>88842.89</f>
        <v>88842.89</v>
      </c>
    </row>
    <row r="25" spans="1:6" s="7" customFormat="1" ht="20.25" customHeight="1">
      <c r="A25" s="5"/>
      <c r="B25" s="6" t="s">
        <v>46</v>
      </c>
      <c r="C25" s="5"/>
      <c r="D25" s="19"/>
      <c r="E25" s="19"/>
      <c r="F25" s="19"/>
    </row>
    <row r="26" spans="1:6" s="7" customFormat="1" ht="20.25" customHeight="1">
      <c r="A26" s="5"/>
      <c r="B26" s="6" t="s">
        <v>47</v>
      </c>
      <c r="C26" s="5"/>
      <c r="D26" s="19">
        <v>34081.62</v>
      </c>
      <c r="E26" s="19">
        <v>34133.01</v>
      </c>
      <c r="F26" s="19">
        <v>53445.14</v>
      </c>
    </row>
    <row r="27" spans="1:6" s="7" customFormat="1" ht="20.25" customHeight="1">
      <c r="A27" s="5"/>
      <c r="B27" s="6" t="s">
        <v>48</v>
      </c>
      <c r="C27" s="5"/>
      <c r="D27" s="19"/>
      <c r="E27" s="19"/>
      <c r="F27" s="19"/>
    </row>
    <row r="28" spans="1:6" s="7" customFormat="1" ht="20.25" customHeight="1">
      <c r="A28" s="5"/>
      <c r="B28" s="6" t="s">
        <v>49</v>
      </c>
      <c r="C28" s="5"/>
      <c r="D28" s="19">
        <v>7885.21</v>
      </c>
      <c r="E28" s="19">
        <f>2310.26+8227.33</f>
        <v>10537.59</v>
      </c>
      <c r="F28" s="19">
        <f>9461.43+2891</f>
        <v>12352.43</v>
      </c>
    </row>
    <row r="29" spans="1:6" s="7" customFormat="1" ht="54.75" customHeight="1">
      <c r="A29" s="5" t="s">
        <v>50</v>
      </c>
      <c r="B29" s="6" t="s">
        <v>51</v>
      </c>
      <c r="C29" s="5" t="s">
        <v>8</v>
      </c>
      <c r="D29" s="19">
        <v>29748.93</v>
      </c>
      <c r="E29" s="19">
        <f>29811.46-350.13-82.21</f>
        <v>29379.12</v>
      </c>
      <c r="F29" s="19">
        <v>28405.59</v>
      </c>
    </row>
    <row r="30" spans="1:6" s="7" customFormat="1" ht="47.25">
      <c r="A30" s="5" t="s">
        <v>52</v>
      </c>
      <c r="B30" s="6" t="s">
        <v>53</v>
      </c>
      <c r="C30" s="5" t="s">
        <v>8</v>
      </c>
      <c r="D30" s="19">
        <v>0</v>
      </c>
      <c r="E30" s="19">
        <v>-2812.57</v>
      </c>
      <c r="F30" s="19">
        <v>0</v>
      </c>
    </row>
    <row r="31" spans="1:6" s="7" customFormat="1" ht="31.5">
      <c r="A31" s="5" t="s">
        <v>54</v>
      </c>
      <c r="B31" s="6" t="s">
        <v>55</v>
      </c>
      <c r="C31" s="5" t="s">
        <v>8</v>
      </c>
      <c r="D31" s="31">
        <v>3567.46</v>
      </c>
      <c r="E31" s="31">
        <v>14000</v>
      </c>
      <c r="F31" s="31">
        <v>0</v>
      </c>
    </row>
    <row r="32" spans="1:6" s="7" customFormat="1" ht="47.25" customHeight="1">
      <c r="A32" s="5" t="s">
        <v>56</v>
      </c>
      <c r="B32" s="6" t="s">
        <v>57</v>
      </c>
      <c r="C32" s="5"/>
      <c r="D32" s="21" t="s">
        <v>78</v>
      </c>
      <c r="E32" s="22"/>
      <c r="F32" s="23"/>
    </row>
    <row r="33" spans="1:6" s="7" customFormat="1" ht="20.25" customHeight="1">
      <c r="A33" s="5"/>
      <c r="B33" s="13" t="s">
        <v>58</v>
      </c>
      <c r="C33" s="5"/>
      <c r="D33" s="19"/>
      <c r="E33" s="19"/>
      <c r="F33" s="19"/>
    </row>
    <row r="34" spans="1:6" s="7" customFormat="1" ht="20.25" customHeight="1">
      <c r="A34" s="5"/>
      <c r="B34" s="6" t="s">
        <v>59</v>
      </c>
      <c r="C34" s="5" t="s">
        <v>60</v>
      </c>
      <c r="D34" s="19">
        <f>620+1688.1</f>
        <v>2308.1</v>
      </c>
      <c r="E34" s="19">
        <v>2383.098</v>
      </c>
      <c r="F34" s="19">
        <f>E34</f>
        <v>2383.098</v>
      </c>
    </row>
    <row r="35" spans="1:6" s="7" customFormat="1" ht="34.5">
      <c r="A35" s="5"/>
      <c r="B35" s="6" t="s">
        <v>61</v>
      </c>
      <c r="C35" s="5" t="s">
        <v>62</v>
      </c>
      <c r="D35" s="20">
        <f>(D7-D8)/D34</f>
        <v>38.39861487803822</v>
      </c>
      <c r="E35" s="20">
        <f>(E7-E8)/E34</f>
        <v>38.445112202687426</v>
      </c>
      <c r="F35" s="20">
        <f>(F7-F8)/F34</f>
        <v>49.20002450591625</v>
      </c>
    </row>
    <row r="36" spans="1:6" s="7" customFormat="1" ht="47.25">
      <c r="A36" s="5" t="s">
        <v>63</v>
      </c>
      <c r="B36" s="6" t="s">
        <v>64</v>
      </c>
      <c r="C36" s="5"/>
      <c r="D36" s="19"/>
      <c r="E36" s="19"/>
      <c r="F36" s="19"/>
    </row>
    <row r="37" spans="1:6" s="7" customFormat="1" ht="31.5">
      <c r="A37" s="5" t="s">
        <v>65</v>
      </c>
      <c r="B37" s="6" t="s">
        <v>66</v>
      </c>
      <c r="C37" s="5" t="s">
        <v>67</v>
      </c>
      <c r="D37" s="24">
        <v>80</v>
      </c>
      <c r="E37" s="24">
        <v>100</v>
      </c>
      <c r="F37" s="24">
        <v>100</v>
      </c>
    </row>
    <row r="38" spans="1:6" s="7" customFormat="1" ht="47.25">
      <c r="A38" s="5" t="s">
        <v>68</v>
      </c>
      <c r="B38" s="6" t="s">
        <v>69</v>
      </c>
      <c r="C38" s="5" t="s">
        <v>70</v>
      </c>
      <c r="D38" s="27">
        <f>D26/D37/12</f>
        <v>35.5016875</v>
      </c>
      <c r="E38" s="27">
        <f>E26/E37/12</f>
        <v>28.444175</v>
      </c>
      <c r="F38" s="27">
        <f>F26/F37/12</f>
        <v>44.53761666666667</v>
      </c>
    </row>
    <row r="39" spans="1:10" s="7" customFormat="1" ht="59.25" customHeight="1">
      <c r="A39" s="5" t="s">
        <v>71</v>
      </c>
      <c r="B39" s="6" t="s">
        <v>72</v>
      </c>
      <c r="C39" s="5"/>
      <c r="D39" s="32" t="s">
        <v>82</v>
      </c>
      <c r="E39" s="33"/>
      <c r="F39" s="34"/>
      <c r="H39" s="8"/>
      <c r="I39" s="14"/>
      <c r="J39" s="14"/>
    </row>
    <row r="40" spans="1:6" s="7" customFormat="1" ht="27" customHeight="1">
      <c r="A40" s="5"/>
      <c r="B40" s="13" t="s">
        <v>58</v>
      </c>
      <c r="C40" s="5"/>
      <c r="D40" s="5"/>
      <c r="E40" s="5"/>
      <c r="F40" s="5"/>
    </row>
    <row r="41" spans="1:6" s="7" customFormat="1" ht="47.25">
      <c r="A41" s="5"/>
      <c r="B41" s="6" t="s">
        <v>73</v>
      </c>
      <c r="C41" s="5" t="s">
        <v>8</v>
      </c>
      <c r="D41" s="5">
        <v>7</v>
      </c>
      <c r="E41" s="5">
        <v>7</v>
      </c>
      <c r="F41" s="5">
        <v>7</v>
      </c>
    </row>
    <row r="42" spans="1:6" s="7" customFormat="1" ht="47.25">
      <c r="A42" s="5"/>
      <c r="B42" s="6" t="s">
        <v>74</v>
      </c>
      <c r="C42" s="5" t="s">
        <v>8</v>
      </c>
      <c r="D42" s="5"/>
      <c r="E42" s="5"/>
      <c r="F42" s="5"/>
    </row>
    <row r="43" spans="1:6" s="15" customFormat="1" ht="16.5" customHeight="1">
      <c r="A43" s="35" t="s">
        <v>84</v>
      </c>
      <c r="B43" s="35"/>
      <c r="C43" s="35"/>
      <c r="D43" s="35"/>
      <c r="E43" s="35"/>
      <c r="F43" s="35"/>
    </row>
    <row r="44" spans="1:6" s="15" customFormat="1" ht="16.5" customHeight="1">
      <c r="A44" s="36" t="s">
        <v>85</v>
      </c>
      <c r="B44" s="36"/>
      <c r="C44" s="36"/>
      <c r="D44" s="36"/>
      <c r="E44" s="36"/>
      <c r="F44" s="36"/>
    </row>
    <row r="45" spans="1:6" s="15" customFormat="1" ht="16.5" customHeight="1">
      <c r="A45" s="36" t="s">
        <v>86</v>
      </c>
      <c r="B45" s="36"/>
      <c r="C45" s="36"/>
      <c r="D45" s="36"/>
      <c r="E45" s="36"/>
      <c r="F45" s="36"/>
    </row>
    <row r="46" spans="1:6" s="15" customFormat="1" ht="16.5" customHeight="1">
      <c r="A46" s="36" t="s">
        <v>87</v>
      </c>
      <c r="B46" s="36"/>
      <c r="C46" s="36"/>
      <c r="D46" s="36"/>
      <c r="E46" s="36"/>
      <c r="F46" s="36"/>
    </row>
  </sheetData>
  <sheetProtection/>
  <mergeCells count="11">
    <mergeCell ref="D39:F39"/>
    <mergeCell ref="A43:F43"/>
    <mergeCell ref="A44:F44"/>
    <mergeCell ref="A45:F45"/>
    <mergeCell ref="A46:F46"/>
    <mergeCell ref="D32:E32"/>
    <mergeCell ref="A3:F3"/>
    <mergeCell ref="A19:A20"/>
    <mergeCell ref="B19:B20"/>
    <mergeCell ref="D21:E21"/>
    <mergeCell ref="E20:F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Заморская</dc:creator>
  <cp:keywords/>
  <dc:description/>
  <cp:lastModifiedBy>Заморская</cp:lastModifiedBy>
  <cp:lastPrinted>2015-04-17T04:49:35Z</cp:lastPrinted>
  <dcterms:created xsi:type="dcterms:W3CDTF">2016-04-18T02:14:43Z</dcterms:created>
  <dcterms:modified xsi:type="dcterms:W3CDTF">2016-04-18T12:58:15Z</dcterms:modified>
  <cp:category/>
  <cp:version/>
  <cp:contentType/>
  <cp:contentStatus/>
</cp:coreProperties>
</file>