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785" activeTab="2"/>
  </bookViews>
  <sheets>
    <sheet name="Приложение 1 2015" sheetId="1" r:id="rId1"/>
    <sheet name="Приложение 2 2015" sheetId="2" r:id="rId2"/>
    <sheet name="Приложение 4" sheetId="3" r:id="rId3"/>
  </sheets>
  <definedNames/>
  <calcPr fullCalcOnLoad="1"/>
</workbook>
</file>

<file path=xl/comments2.xml><?xml version="1.0" encoding="utf-8"?>
<comments xmlns="http://schemas.openxmlformats.org/spreadsheetml/2006/main">
  <authors>
    <author>Заморская</author>
  </authors>
  <commentList>
    <comment ref="BT64" authorId="0">
      <text>
        <r>
          <rPr>
            <b/>
            <sz val="9"/>
            <rFont val="Tahoma"/>
            <family val="2"/>
          </rPr>
          <t>Заморская:</t>
        </r>
        <r>
          <rPr>
            <sz val="9"/>
            <rFont val="Tahoma"/>
            <family val="2"/>
          </rPr>
          <t xml:space="preserve">
Из Н.И. НВВ на 2014</t>
        </r>
      </text>
    </comment>
  </commentList>
</comments>
</file>

<file path=xl/sharedStrings.xml><?xml version="1.0" encoding="utf-8"?>
<sst xmlns="http://schemas.openxmlformats.org/spreadsheetml/2006/main" count="347" uniqueCount="251">
  <si>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</si>
  <si>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</si>
  <si>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</si>
  <si>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</si>
  <si>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</si>
  <si>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</si>
  <si>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</si>
  <si>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</si>
  <si>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</si>
  <si>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</si>
  <si>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</si>
  <si>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</si>
  <si>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</si>
  <si>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</si>
  <si>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</si>
  <si>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</si>
  <si>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</si>
  <si>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</si>
  <si>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</si>
  <si>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</si>
  <si>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</si>
  <si>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</si>
  <si>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</si>
  <si>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</si>
  <si>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</si>
  <si>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</si>
  <si>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</si>
  <si>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</si>
  <si>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</si>
  <si>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</si>
  <si>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</si>
  <si>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</si>
  <si>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</si>
  <si>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</si>
  <si>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</si>
  <si>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</si>
  <si>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</si>
  <si>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</si>
  <si>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</si>
  <si>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</si>
  <si>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</si>
  <si>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</si>
  <si>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</si>
  <si>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</si>
  <si>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</si>
  <si>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</si>
  <si>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</si>
  <si>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</si>
  <si>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</si>
  <si>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</si>
  <si>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</si>
  <si>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</si>
  <si>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</si>
  <si>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</si>
  <si>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</si>
  <si>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</si>
  <si>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3</t>
  </si>
  <si>
    <t>у.е.</t>
  </si>
  <si>
    <t>4</t>
  </si>
  <si>
    <t>5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</si>
  <si>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</si>
  <si>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</si>
  <si>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</si>
  <si>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</si>
  <si>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</si>
  <si>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</si>
  <si>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</si>
  <si>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</si>
  <si>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</si>
  <si>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</si>
  <si>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в том числе на сырье, материалы, запасные части, инструмент, топливо</t>
  </si>
  <si>
    <t>Приложение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</si>
  <si>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</si>
  <si>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</si>
  <si>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</si>
  <si>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</si>
  <si>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</si>
  <si>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Долгосрочный период регулирования:</t>
  </si>
  <si>
    <t>-</t>
  </si>
  <si>
    <t xml:space="preserve"> гг.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</si>
  <si>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</si>
  <si>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</si>
  <si>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</si>
  <si>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</si>
  <si>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</si>
  <si>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</si>
  <si>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</si>
  <si>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</si>
  <si>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</si>
  <si>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</si>
  <si>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</si>
  <si>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</si>
  <si>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</si>
  <si>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</si>
  <si>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1.2.3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</si>
  <si>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</si>
  <si>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</si>
  <si>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</si>
  <si>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</si>
  <si>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</si>
  <si>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</si>
  <si>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</si>
  <si>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</si>
  <si>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</si>
  <si>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</si>
  <si>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</si>
  <si>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</si>
  <si>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</si>
  <si>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</si>
  <si>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1.2.11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</si>
  <si>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</si>
  <si>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</si>
  <si>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</si>
  <si>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</si>
  <si>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</si>
  <si>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</si>
  <si>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</si>
  <si>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</si>
  <si>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</si>
  <si>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</si>
  <si>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</si>
  <si>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</si>
  <si>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</si>
  <si>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</si>
  <si>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</si>
  <si>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</si>
  <si>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</si>
  <si>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</si>
  <si>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Выручка от передачи электрической энергии с энергосбытовой (выми) организацией (циями), (всего):</t>
  </si>
  <si>
    <t>в том числе: (отдельно по каждой организации).</t>
  </si>
  <si>
    <t>Прибыль (убыток) от передачи электрической энергии</t>
  </si>
  <si>
    <t>1.5.</t>
  </si>
  <si>
    <t>1.6.</t>
  </si>
  <si>
    <r>
      <t xml:space="preserve">Показатели, утвержденные 
на год </t>
    </r>
    <r>
      <rPr>
        <vertAlign val="superscript"/>
        <sz val="12"/>
        <rFont val="Times New Roman"/>
        <family val="1"/>
      </rPr>
      <t>1</t>
    </r>
  </si>
  <si>
    <r>
      <t xml:space="preserve">Необходимая валовая выручка на содержание </t>
    </r>
    <r>
      <rPr>
        <vertAlign val="superscript"/>
        <sz val="12"/>
        <rFont val="Times New Roman"/>
        <family val="1"/>
      </rPr>
      <t>2</t>
    </r>
  </si>
  <si>
    <r>
      <t xml:space="preserve">Необходимая валовая выручка на оплату технологического расхода (потерь) электроэнергии </t>
    </r>
    <r>
      <rPr>
        <vertAlign val="superscript"/>
        <sz val="12"/>
        <rFont val="Times New Roman"/>
        <family val="1"/>
      </rPr>
      <t xml:space="preserve"> 3</t>
    </r>
  </si>
  <si>
    <r>
      <t>Фактические показатели 
за год</t>
    </r>
    <r>
      <rPr>
        <vertAlign val="superscript"/>
        <sz val="12"/>
        <rFont val="Times New Roman"/>
        <family val="1"/>
      </rPr>
      <t>1</t>
    </r>
  </si>
  <si>
    <t>Показатели регулируемых видов деятельности организации</t>
  </si>
  <si>
    <t>1. Год долгосрочного периода регулирования (отдельно по каждому году).</t>
  </si>
  <si>
    <t>2. Данные согласно приложению 2,3 п. 1, утвержденные РЭК Красноярского края</t>
  </si>
  <si>
    <t>3. Данные согласно приложению 2,4 п. III,  утвержденные РЭК Красноярского края</t>
  </si>
  <si>
    <t>2.2.</t>
  </si>
  <si>
    <t>Показатели деятельности сетевой организации от оказания услуг по передаче электрической энергии на долгосрочный период регулирования</t>
  </si>
  <si>
    <r>
      <t>Выпадающие, 
излишние доходы (расходы) прошлых лет</t>
    </r>
    <r>
      <rPr>
        <vertAlign val="superscript"/>
        <sz val="12"/>
        <rFont val="Times New Roman"/>
        <family val="1"/>
      </rPr>
      <t>4</t>
    </r>
  </si>
  <si>
    <t>2.1.</t>
  </si>
  <si>
    <t>4. Расчет и обоснование выпадающих расходов (доходов).</t>
  </si>
  <si>
    <t>тыс. кВт·ч</t>
  </si>
  <si>
    <t>Приложение 1</t>
  </si>
  <si>
    <t>Объем передачи электрической энергии с энергосбытовой (выми) организацией (циями), (всего):</t>
  </si>
  <si>
    <t>Объем передачи электрической энергии со смежными сетевыми организациями (всего), в том числе:</t>
  </si>
  <si>
    <t>по сетям вышестоящей смежной сетевой организации, всего:</t>
  </si>
  <si>
    <t>в сети нижестоящей смежной сетевой организации, всего:</t>
  </si>
  <si>
    <t>АНКЕТА ТСО</t>
  </si>
  <si>
    <t>Причина обращения</t>
  </si>
  <si>
    <t>Полное наименование</t>
  </si>
  <si>
    <t>Сокращенное наименование</t>
  </si>
  <si>
    <t>ИНН</t>
  </si>
  <si>
    <t>КПП</t>
  </si>
  <si>
    <t>ОКАТО</t>
  </si>
  <si>
    <t>ОКПО</t>
  </si>
  <si>
    <t>ОГРН</t>
  </si>
  <si>
    <t>ОКОГУ</t>
  </si>
  <si>
    <t>ОКФС</t>
  </si>
  <si>
    <t>ОКОПФ</t>
  </si>
  <si>
    <t>ОКВЭД (по видам деятельности)</t>
  </si>
  <si>
    <t>Дата регистрации</t>
  </si>
  <si>
    <t>Ответственный по экономическим вопросам - должность, ФИО полностью, телефон, адрес</t>
  </si>
  <si>
    <t>Налоговый режим</t>
  </si>
  <si>
    <t>Почтовый адрес</t>
  </si>
  <si>
    <t>Фактический адрес</t>
  </si>
  <si>
    <t>Юридический адрес</t>
  </si>
  <si>
    <t>Контактное лицо (должность, ФИО, телефон, факс, e-mail)</t>
  </si>
  <si>
    <t>Телефон/факс</t>
  </si>
  <si>
    <t>Официальный сайт</t>
  </si>
  <si>
    <t>Адрес электронной почты</t>
  </si>
  <si>
    <t>При публикации предложения в соответствии со стандартами раскрытия информации в сети Интернет</t>
  </si>
  <si>
    <t>адрес сайта ……………….</t>
  </si>
  <si>
    <t>ссылка ……………………</t>
  </si>
  <si>
    <t>дата публикации ………...</t>
  </si>
  <si>
    <t xml:space="preserve">При публикации в периодическом печатном издании </t>
  </si>
  <si>
    <t>наименование издания ….</t>
  </si>
  <si>
    <t>М.П.</t>
  </si>
  <si>
    <t>Муниципальное унитарное предприятие электрических сетей</t>
  </si>
  <si>
    <t>МУПЭС</t>
  </si>
  <si>
    <t>Ответственный по техническим вопросам - должность,ФИО полностью, телефон, адрес</t>
  </si>
  <si>
    <t>Руководитель организации - должность, ФИО полностью, телефон, адрес</t>
  </si>
  <si>
    <t>divn_mupes@mail.ru</t>
  </si>
  <si>
    <t>www.mupes.ru</t>
  </si>
  <si>
    <t>http://mupes.ru/raskrytie-informacii/raskrytie-informacii-energi/p-9g-predlozhenie-o-razmere-cen-tarifov-dolgosrochnyx-parametrov-regulirovaniya-pri-primenenii-metoda-doxodnosti-investirovannogo-kapitala-ili-metoda-dolgosrochnoj-neobxodimoj-valovoj-vyruchki/</t>
  </si>
  <si>
    <t>(Должность руководителя)                      (подпись)                                                         (расшифровка подписи)</t>
  </si>
  <si>
    <r>
      <t xml:space="preserve">Директор              _______________________           </t>
    </r>
    <r>
      <rPr>
        <u val="single"/>
        <sz val="12"/>
        <rFont val="Times New Roman"/>
        <family val="1"/>
      </rPr>
      <t xml:space="preserve">   Горбунов Владимир Афанасьевич</t>
    </r>
  </si>
  <si>
    <t>Необходимая валовая выручка от передачи электрической энергии, всего:</t>
  </si>
  <si>
    <t>в том числе:  ОАО "Красноярскэнергосбыт".</t>
  </si>
  <si>
    <t>в том числе: ОАО "МРСК-Сибири"</t>
  </si>
  <si>
    <t>2446001206</t>
  </si>
  <si>
    <t>244601001</t>
  </si>
  <si>
    <t>услуги связи</t>
  </si>
  <si>
    <t>информационные услуги</t>
  </si>
  <si>
    <t>расходы на сертификацию</t>
  </si>
  <si>
    <t>1.1.3.3.1</t>
  </si>
  <si>
    <t>1.1.3.3.2</t>
  </si>
  <si>
    <t>расходы на обеспечение нормальных условий труда и мер по технике безопасности</t>
  </si>
  <si>
    <t>Другие прочие подконтрольные расходы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</si>
  <si>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</si>
  <si>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</si>
  <si>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</si>
  <si>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Расходы на оплату работ (услуг) производственного характера</t>
  </si>
  <si>
    <t>Расходы на оплату работ (услуг) непроизводственного характера</t>
  </si>
  <si>
    <t>1.1.3.3.3</t>
  </si>
  <si>
    <t>Внереализационные расходы</t>
  </si>
  <si>
    <t>1.1.3.3.4</t>
  </si>
  <si>
    <t>расходы на оплату коммунальных услуг (эл/эн)</t>
  </si>
  <si>
    <t>прочие налоги (налог на землю, транспортный, на имущество)</t>
  </si>
  <si>
    <t>тепловая энергия</t>
  </si>
  <si>
    <t>расходы на охрану и пожарную безопасность</t>
  </si>
  <si>
    <t>другие прочие неподконтрольные расходы</t>
  </si>
  <si>
    <t xml:space="preserve">в том числе количество условных единиц по линиям электропередач на уровне напряжения СН2 </t>
  </si>
  <si>
    <t>в том числе количество условных единиц по линиям электропередач на уровне напряжения НН</t>
  </si>
  <si>
    <t>3.1</t>
  </si>
  <si>
    <t>3.2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</si>
  <si>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</si>
  <si>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</si>
  <si>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4.1</t>
  </si>
  <si>
    <t>4.2</t>
  </si>
  <si>
    <t>4.3</t>
  </si>
  <si>
    <t>в том числе количество условных единиц по подстанциям на уровне напряжения СН1</t>
  </si>
  <si>
    <t>в том числе трансформаторная мощность подстанций на 6/0,4 кВ уровне напряжения</t>
  </si>
  <si>
    <t>в том числе длина линий электропередач на 6/0,4 кВ  уровне напряжения</t>
  </si>
  <si>
    <t>Ведущий инженер по сбыту - Шимарева Надежда Ивановна,  8 (39144) 3-62-63, г.Дивногорск, ул. Гримау, 27</t>
  </si>
  <si>
    <t>Заместитель директора по экономическим вопросам - Санникова Людмила Леонидовна, 8 (39144) 3-24-48, г. Дивногорск, ул. Саянская, 3</t>
  </si>
  <si>
    <t>Директор - Горбунов Владимир Афанасьевич, 8 (39144) 3-78-02, г.Дивногорск, ул Гримау, 27</t>
  </si>
  <si>
    <t>8 (39144) 3-46-89</t>
  </si>
  <si>
    <t>40.12 - передача электроэнергии</t>
  </si>
  <si>
    <t>Заместитель директора по экономическим вопросам - Санникова Людмила Леонидовна, тел./факс: 8 (39144) 3-24-48, divn_mupes@mail.ru</t>
  </si>
  <si>
    <t xml:space="preserve">Исполнитель: ФИО, тел. Санникова Людмила Леонидовна, 8 (39144) 3-24-48 </t>
  </si>
  <si>
    <t xml:space="preserve">Директор предприятия                                                       В.А. Горбунов </t>
  </si>
  <si>
    <t>Исполнитель:  Заморская Н.Н., т: 8 (39144) 3-24-48</t>
  </si>
  <si>
    <t>Фамилия, имя, отчество, телефон  (полностью)</t>
  </si>
  <si>
    <t>общее налогообложение</t>
  </si>
  <si>
    <t>663091, Красноярский край, г.Дивногорск, ул. Гримау, 27</t>
  </si>
  <si>
    <t>2016</t>
  </si>
  <si>
    <t>2020</t>
  </si>
  <si>
    <t>Год 2015</t>
  </si>
  <si>
    <t>Расходы, связанные с взаиморасчетами со смежными сетевыми организациями, (всего):</t>
  </si>
  <si>
    <t>18.04.2016 г.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</si>
  <si>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</si>
  <si>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</si>
  <si>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</si>
  <si>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</si>
  <si>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</si>
  <si>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Рассмотрение дела по установлению тарифа на услуги по передаче электрической энергии методом долгосрочных параметров регулирования на период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</si>
</sst>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0.0000"/>
    <numFmt numFmtId="172" formatCode="#,##0.000"/>
    <numFmt numFmtId="173" formatCode="0.00000"/>
  </numFmts>
  <fonts count="6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u val="single"/>
      <sz val="12"/>
      <color theme="1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0" fillId="0" borderId="0" xfId="42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4" fontId="9" fillId="33" borderId="0" xfId="53" applyNumberFormat="1" applyFont="1" applyFill="1" applyBorder="1" applyAlignment="1" applyProtection="1">
      <alignment vertical="center"/>
      <protection/>
    </xf>
    <xf numFmtId="172" fontId="9" fillId="33" borderId="0" xfId="53" applyNumberFormat="1" applyFont="1" applyFill="1" applyBorder="1" applyAlignment="1" applyProtection="1">
      <alignment vertical="center"/>
      <protection/>
    </xf>
    <xf numFmtId="2" fontId="3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 vertical="center"/>
    </xf>
    <xf numFmtId="2" fontId="3" fillId="33" borderId="12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wrapText="1"/>
    </xf>
    <xf numFmtId="1" fontId="3" fillId="0" borderId="14" xfId="0" applyNumberFormat="1" applyFont="1" applyBorder="1" applyAlignment="1">
      <alignment horizontal="left" wrapText="1"/>
    </xf>
    <xf numFmtId="1" fontId="3" fillId="0" borderId="15" xfId="0" applyNumberFormat="1" applyFont="1" applyBorder="1" applyAlignment="1">
      <alignment horizontal="left" wrapText="1"/>
    </xf>
    <xf numFmtId="14" fontId="3" fillId="0" borderId="13" xfId="0" applyNumberFormat="1" applyFont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61" fillId="0" borderId="13" xfId="42" applyFont="1" applyBorder="1" applyAlignment="1">
      <alignment horizontal="left" wrapText="1"/>
    </xf>
    <xf numFmtId="0" fontId="46" fillId="0" borderId="13" xfId="42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62" fillId="0" borderId="1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33" borderId="10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2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8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left" vertical="center" wrapText="1"/>
    </xf>
    <xf numFmtId="4" fontId="13" fillId="33" borderId="13" xfId="0" applyNumberFormat="1" applyFont="1" applyFill="1" applyBorder="1" applyAlignment="1">
      <alignment horizontal="center" vertical="center"/>
    </xf>
    <xf numFmtId="4" fontId="13" fillId="33" borderId="14" xfId="0" applyNumberFormat="1" applyFont="1" applyFill="1" applyBorder="1" applyAlignment="1">
      <alignment horizontal="center" vertical="center"/>
    </xf>
    <xf numFmtId="4" fontId="13" fillId="33" borderId="15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2" fontId="5" fillId="33" borderId="0" xfId="0" applyNumberFormat="1" applyFont="1" applyFill="1" applyAlignment="1">
      <alignment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3" fontId="5" fillId="33" borderId="0" xfId="0" applyNumberFormat="1" applyFont="1" applyFill="1" applyAlignment="1">
      <alignment/>
    </xf>
    <xf numFmtId="0" fontId="14" fillId="33" borderId="13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 indent="2"/>
    </xf>
    <xf numFmtId="4" fontId="12" fillId="33" borderId="13" xfId="0" applyNumberFormat="1" applyFont="1" applyFill="1" applyBorder="1" applyAlignment="1">
      <alignment horizontal="center" vertical="center"/>
    </xf>
    <xf numFmtId="4" fontId="12" fillId="33" borderId="14" xfId="0" applyNumberFormat="1" applyFont="1" applyFill="1" applyBorder="1" applyAlignment="1">
      <alignment horizontal="center" vertical="center"/>
    </xf>
    <xf numFmtId="4" fontId="12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168" fontId="5" fillId="33" borderId="13" xfId="0" applyNumberFormat="1" applyFont="1" applyFill="1" applyBorder="1" applyAlignment="1">
      <alignment horizontal="center" vertical="center"/>
    </xf>
    <xf numFmtId="168" fontId="5" fillId="33" borderId="14" xfId="0" applyNumberFormat="1" applyFont="1" applyFill="1" applyBorder="1" applyAlignment="1">
      <alignment horizontal="center" vertical="center"/>
    </xf>
    <xf numFmtId="168" fontId="5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1" fillId="33" borderId="0" xfId="0" applyFont="1" applyFill="1" applyAlignment="1">
      <alignment horizontal="justify" wrapText="1"/>
    </xf>
    <xf numFmtId="0" fontId="17" fillId="33" borderId="0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НВВ - сети долгосрочный (15.07) - передано на оформление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vn_mupes@mail.ru" TargetMode="External" /><Relationship Id="rId2" Type="http://schemas.openxmlformats.org/officeDocument/2006/relationships/hyperlink" Target="http://www.mupes.ru/" TargetMode="External" /><Relationship Id="rId3" Type="http://schemas.openxmlformats.org/officeDocument/2006/relationships/hyperlink" Target="http://www.mupes.ru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Y42"/>
  <sheetViews>
    <sheetView zoomScalePageLayoutView="0" workbookViewId="0" topLeftCell="A2">
      <selection activeCell="E15" sqref="E15"/>
    </sheetView>
  </sheetViews>
  <sheetFormatPr defaultColWidth="9.00390625" defaultRowHeight="12.75"/>
  <cols>
    <col min="1" max="1" width="6.625" style="16" customWidth="1"/>
    <col min="2" max="2" width="54.00390625" style="2" customWidth="1"/>
    <col min="3" max="3" width="14.75390625" style="1" customWidth="1"/>
    <col min="4" max="5" width="17.125" style="1" customWidth="1"/>
    <col min="6" max="16384" width="9.125" style="1" customWidth="1"/>
  </cols>
  <sheetData>
    <row r="1" ht="22.5" customHeight="1">
      <c r="E1" s="3" t="s">
        <v>147</v>
      </c>
    </row>
    <row r="3" spans="1:5" ht="30.75" customHeight="1">
      <c r="A3" s="41" t="s">
        <v>142</v>
      </c>
      <c r="B3" s="42"/>
      <c r="C3" s="42"/>
      <c r="D3" s="42"/>
      <c r="E3" s="42"/>
    </row>
    <row r="5" spans="1:5" s="4" customFormat="1" ht="50.25">
      <c r="A5" s="40" t="s">
        <v>116</v>
      </c>
      <c r="B5" s="45" t="s">
        <v>117</v>
      </c>
      <c r="C5" s="45" t="s">
        <v>118</v>
      </c>
      <c r="D5" s="38" t="s">
        <v>133</v>
      </c>
      <c r="E5" s="38" t="s">
        <v>136</v>
      </c>
    </row>
    <row r="6" spans="1:5" s="4" customFormat="1" ht="15.75">
      <c r="A6" s="40"/>
      <c r="B6" s="45"/>
      <c r="C6" s="45"/>
      <c r="D6" s="44">
        <v>2015</v>
      </c>
      <c r="E6" s="44"/>
    </row>
    <row r="7" spans="1:5" s="5" customFormat="1" ht="15.75">
      <c r="A7" s="36" t="s">
        <v>119</v>
      </c>
      <c r="B7" s="43" t="s">
        <v>120</v>
      </c>
      <c r="C7" s="82"/>
      <c r="D7" s="82"/>
      <c r="E7" s="82"/>
    </row>
    <row r="8" spans="1:5" s="5" customFormat="1" ht="31.5" customHeight="1">
      <c r="A8" s="40" t="s">
        <v>121</v>
      </c>
      <c r="B8" s="6" t="s">
        <v>128</v>
      </c>
      <c r="C8" s="36" t="s">
        <v>122</v>
      </c>
      <c r="D8" s="30">
        <f>D9</f>
        <v>142805.49107</v>
      </c>
      <c r="E8" s="30">
        <f>E9</f>
        <v>136582.06327118643</v>
      </c>
    </row>
    <row r="9" spans="1:5" s="5" customFormat="1" ht="15.75">
      <c r="A9" s="40"/>
      <c r="B9" s="6" t="s">
        <v>192</v>
      </c>
      <c r="C9" s="36" t="s">
        <v>122</v>
      </c>
      <c r="D9" s="30">
        <v>142805.49107</v>
      </c>
      <c r="E9" s="31">
        <f>161166.83466/1.18</f>
        <v>136582.06327118643</v>
      </c>
    </row>
    <row r="10" spans="1:5" s="5" customFormat="1" ht="32.25" customHeight="1">
      <c r="A10" s="40" t="s">
        <v>123</v>
      </c>
      <c r="B10" s="6" t="s">
        <v>243</v>
      </c>
      <c r="C10" s="36" t="s">
        <v>122</v>
      </c>
      <c r="D10" s="30">
        <f>D11</f>
        <v>22462.66065</v>
      </c>
      <c r="E10" s="30">
        <f>E11</f>
        <v>23873.37228</v>
      </c>
    </row>
    <row r="11" spans="1:5" s="5" customFormat="1" ht="21.75" customHeight="1">
      <c r="A11" s="40"/>
      <c r="B11" s="6" t="s">
        <v>193</v>
      </c>
      <c r="C11" s="36" t="s">
        <v>122</v>
      </c>
      <c r="D11" s="30">
        <v>22462.66065</v>
      </c>
      <c r="E11" s="31">
        <f>23873.37228</f>
        <v>23873.37228</v>
      </c>
    </row>
    <row r="12" spans="1:5" s="5" customFormat="1" ht="21.75" customHeight="1">
      <c r="A12" s="36" t="s">
        <v>124</v>
      </c>
      <c r="B12" s="37" t="s">
        <v>130</v>
      </c>
      <c r="C12" s="36" t="s">
        <v>122</v>
      </c>
      <c r="D12" s="30">
        <f>D8-D10</f>
        <v>120342.83041999998</v>
      </c>
      <c r="E12" s="30">
        <f>E8-E10</f>
        <v>112708.69099118643</v>
      </c>
    </row>
    <row r="13" spans="1:5" s="5" customFormat="1" ht="31.5">
      <c r="A13" s="36" t="s">
        <v>125</v>
      </c>
      <c r="B13" s="6" t="s">
        <v>191</v>
      </c>
      <c r="C13" s="36" t="s">
        <v>122</v>
      </c>
      <c r="D13" s="30">
        <f>D14+D15</f>
        <v>120342.83041999998</v>
      </c>
      <c r="E13" s="30">
        <f>E14+E15</f>
        <v>112708.69099118643</v>
      </c>
    </row>
    <row r="14" spans="1:5" s="5" customFormat="1" ht="18.75">
      <c r="A14" s="40"/>
      <c r="B14" s="37" t="s">
        <v>134</v>
      </c>
      <c r="C14" s="36" t="s">
        <v>122</v>
      </c>
      <c r="D14" s="32">
        <f>D8-D10-D15</f>
        <v>98868.78041999998</v>
      </c>
      <c r="E14" s="32">
        <f>E8-E10-E15</f>
        <v>98404.84295118644</v>
      </c>
    </row>
    <row r="15" spans="1:5" s="5" customFormat="1" ht="34.5">
      <c r="A15" s="40"/>
      <c r="B15" s="37" t="s">
        <v>135</v>
      </c>
      <c r="C15" s="36" t="s">
        <v>122</v>
      </c>
      <c r="D15" s="30">
        <v>21474.05</v>
      </c>
      <c r="E15" s="30">
        <v>14303.84804</v>
      </c>
    </row>
    <row r="16" spans="1:5" s="5" customFormat="1" ht="15.75">
      <c r="A16" s="36" t="s">
        <v>131</v>
      </c>
      <c r="B16" s="37" t="s">
        <v>126</v>
      </c>
      <c r="C16" s="36" t="s">
        <v>122</v>
      </c>
      <c r="D16" s="26">
        <f>D12-D13</f>
        <v>0</v>
      </c>
      <c r="E16" s="26">
        <f>E12-E13</f>
        <v>0</v>
      </c>
    </row>
    <row r="17" spans="1:5" s="5" customFormat="1" ht="34.5">
      <c r="A17" s="36" t="s">
        <v>132</v>
      </c>
      <c r="B17" s="37" t="s">
        <v>143</v>
      </c>
      <c r="C17" s="36" t="s">
        <v>122</v>
      </c>
      <c r="D17" s="26"/>
      <c r="E17" s="27"/>
    </row>
    <row r="18" spans="1:5" s="5" customFormat="1" ht="15.75">
      <c r="A18" s="36" t="s">
        <v>127</v>
      </c>
      <c r="B18" s="43" t="s">
        <v>137</v>
      </c>
      <c r="C18" s="43"/>
      <c r="D18" s="43"/>
      <c r="E18" s="43"/>
    </row>
    <row r="19" spans="1:5" s="5" customFormat="1" ht="47.25">
      <c r="A19" s="40" t="s">
        <v>144</v>
      </c>
      <c r="B19" s="6" t="s">
        <v>148</v>
      </c>
      <c r="C19" s="38" t="s">
        <v>146</v>
      </c>
      <c r="D19" s="30">
        <v>110995.875</v>
      </c>
      <c r="E19" s="30">
        <v>106998.36</v>
      </c>
    </row>
    <row r="20" spans="1:5" s="5" customFormat="1" ht="15.75">
      <c r="A20" s="40"/>
      <c r="B20" s="6" t="s">
        <v>192</v>
      </c>
      <c r="C20" s="38" t="s">
        <v>146</v>
      </c>
      <c r="D20" s="30">
        <f>D19</f>
        <v>110995.875</v>
      </c>
      <c r="E20" s="30">
        <f>E19</f>
        <v>106998.36</v>
      </c>
    </row>
    <row r="21" spans="1:5" s="5" customFormat="1" ht="39" customHeight="1">
      <c r="A21" s="36" t="s">
        <v>141</v>
      </c>
      <c r="B21" s="7" t="s">
        <v>149</v>
      </c>
      <c r="C21" s="38" t="s">
        <v>146</v>
      </c>
      <c r="D21" s="30">
        <f>D22+D24</f>
        <v>129914.433</v>
      </c>
      <c r="E21" s="30">
        <f>E22+E24</f>
        <v>116330.159</v>
      </c>
    </row>
    <row r="22" spans="1:5" s="5" customFormat="1" ht="31.5">
      <c r="A22" s="18"/>
      <c r="B22" s="19" t="s">
        <v>150</v>
      </c>
      <c r="C22" s="20" t="s">
        <v>146</v>
      </c>
      <c r="D22" s="33">
        <f>D23</f>
        <v>129914.433</v>
      </c>
      <c r="E22" s="33">
        <f>E23</f>
        <v>116330.159</v>
      </c>
    </row>
    <row r="23" spans="1:5" s="5" customFormat="1" ht="15.75">
      <c r="A23" s="40"/>
      <c r="B23" s="6" t="s">
        <v>193</v>
      </c>
      <c r="C23" s="38" t="s">
        <v>146</v>
      </c>
      <c r="D23" s="30">
        <v>129914.433</v>
      </c>
      <c r="E23" s="31">
        <v>116330.159</v>
      </c>
    </row>
    <row r="24" spans="1:5" s="5" customFormat="1" ht="31.5">
      <c r="A24" s="40"/>
      <c r="B24" s="7" t="s">
        <v>151</v>
      </c>
      <c r="C24" s="38" t="s">
        <v>146</v>
      </c>
      <c r="D24" s="36"/>
      <c r="E24" s="8"/>
    </row>
    <row r="25" spans="1:5" s="5" customFormat="1" ht="15.75">
      <c r="A25" s="40"/>
      <c r="B25" s="6" t="s">
        <v>129</v>
      </c>
      <c r="C25" s="38" t="s">
        <v>146</v>
      </c>
      <c r="D25" s="36"/>
      <c r="E25" s="25"/>
    </row>
    <row r="26" spans="1:5" s="5" customFormat="1" ht="15" customHeight="1">
      <c r="A26" s="13"/>
      <c r="B26" s="14" t="s">
        <v>17</v>
      </c>
      <c r="C26" s="15"/>
      <c r="D26" s="15"/>
      <c r="E26" s="15"/>
    </row>
    <row r="27" spans="1:5" s="9" customFormat="1" ht="15" customHeight="1">
      <c r="A27" s="17"/>
      <c r="B27" s="46" t="s">
        <v>138</v>
      </c>
      <c r="C27" s="46"/>
      <c r="D27" s="46"/>
      <c r="E27" s="46"/>
    </row>
    <row r="28" spans="1:5" s="9" customFormat="1" ht="15" customHeight="1">
      <c r="A28" s="17"/>
      <c r="B28" s="11" t="s">
        <v>139</v>
      </c>
      <c r="C28" s="12"/>
      <c r="D28" s="12"/>
      <c r="E28" s="12"/>
    </row>
    <row r="29" spans="1:2" s="9" customFormat="1" ht="15" customHeight="1">
      <c r="A29" s="17"/>
      <c r="B29" s="10" t="s">
        <v>140</v>
      </c>
    </row>
    <row r="30" spans="1:2" s="9" customFormat="1" ht="15" customHeight="1">
      <c r="A30" s="17"/>
      <c r="B30" s="10" t="s">
        <v>145</v>
      </c>
    </row>
    <row r="31" spans="1:2" s="9" customFormat="1" ht="15" customHeight="1">
      <c r="A31" s="17"/>
      <c r="B31" s="10"/>
    </row>
    <row r="32" spans="1:2" s="9" customFormat="1" ht="15" customHeight="1">
      <c r="A32" s="17"/>
      <c r="B32" s="10"/>
    </row>
    <row r="34" spans="1:103" ht="15.75">
      <c r="A34" s="83" t="s">
        <v>235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</row>
    <row r="35" spans="1:103" ht="15.75">
      <c r="A35" s="9"/>
      <c r="B35" s="9"/>
      <c r="C35" s="9"/>
      <c r="D35" s="84"/>
      <c r="E35" s="9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</row>
    <row r="36" spans="1:103" ht="15.75">
      <c r="A36" s="9"/>
      <c r="B36" s="9"/>
      <c r="C36" s="9"/>
      <c r="D36" s="84"/>
      <c r="E36" s="9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</row>
    <row r="37" spans="1:103" ht="15.75">
      <c r="A37" s="9"/>
      <c r="B37" s="9"/>
      <c r="C37" s="9"/>
      <c r="D37" s="84"/>
      <c r="E37" s="9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</row>
    <row r="38" spans="1:103" ht="15.75">
      <c r="A38" s="9"/>
      <c r="B38" s="9"/>
      <c r="C38" s="9"/>
      <c r="D38" s="84"/>
      <c r="E38" s="9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</row>
    <row r="39" spans="1:103" ht="15.75">
      <c r="A39" s="9"/>
      <c r="B39" s="9"/>
      <c r="C39" s="9"/>
      <c r="D39" s="84"/>
      <c r="E39" s="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</row>
    <row r="40" spans="1:103" ht="15.75">
      <c r="A40" s="85"/>
      <c r="B40" s="12"/>
      <c r="C40" s="35"/>
      <c r="D40" s="84"/>
      <c r="E40" s="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</row>
    <row r="41" spans="1:103" ht="15.75">
      <c r="A41" s="86" t="s">
        <v>236</v>
      </c>
      <c r="B41" s="12"/>
      <c r="C41" s="35"/>
      <c r="D41" s="84"/>
      <c r="E41" s="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</row>
    <row r="42" spans="1:103" ht="15.75">
      <c r="A42" s="87" t="s">
        <v>237</v>
      </c>
      <c r="B42" s="12"/>
      <c r="C42" s="35"/>
      <c r="D42" s="84"/>
      <c r="E42" s="9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</row>
  </sheetData>
  <sheetProtection/>
  <mergeCells count="14">
    <mergeCell ref="B27:E27"/>
    <mergeCell ref="A34:CY34"/>
    <mergeCell ref="A8:A9"/>
    <mergeCell ref="A10:A11"/>
    <mergeCell ref="A14:A15"/>
    <mergeCell ref="B18:E18"/>
    <mergeCell ref="A19:A20"/>
    <mergeCell ref="A23:A25"/>
    <mergeCell ref="A3:E3"/>
    <mergeCell ref="A5:A6"/>
    <mergeCell ref="B5:B6"/>
    <mergeCell ref="C5:C6"/>
    <mergeCell ref="D6:E6"/>
    <mergeCell ref="B7:E7"/>
  </mergeCells>
  <printOptions/>
  <pageMargins left="0.5118110236220472" right="0.11811023622047245" top="0.5511811023622047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B107"/>
  <sheetViews>
    <sheetView zoomScalePageLayoutView="0" workbookViewId="0" topLeftCell="A63">
      <selection activeCell="DJ72" sqref="DJ72"/>
    </sheetView>
  </sheetViews>
  <sheetFormatPr defaultColWidth="0.875" defaultRowHeight="12.75"/>
  <cols>
    <col min="1" max="47" width="0.875" style="34" customWidth="1"/>
    <col min="48" max="48" width="6.375" style="34" customWidth="1"/>
    <col min="49" max="73" width="0.875" style="34" customWidth="1"/>
    <col min="74" max="74" width="2.25390625" style="34" customWidth="1"/>
    <col min="75" max="85" width="0.875" style="34" customWidth="1"/>
    <col min="86" max="86" width="2.00390625" style="34" customWidth="1"/>
    <col min="87" max="112" width="0.875" style="34" customWidth="1"/>
    <col min="113" max="113" width="11.375" style="34" customWidth="1"/>
    <col min="114" max="114" width="16.00390625" style="34" customWidth="1"/>
    <col min="115" max="16384" width="0.875" style="34" customWidth="1"/>
  </cols>
  <sheetData>
    <row r="1" s="9" customFormat="1" ht="12" customHeight="1">
      <c r="BO1" s="9" t="s">
        <v>71</v>
      </c>
    </row>
    <row r="2" s="9" customFormat="1" ht="12" customHeight="1">
      <c r="BO2" s="9" t="s">
        <v>27</v>
      </c>
    </row>
    <row r="3" s="9" customFormat="1" ht="12" customHeight="1">
      <c r="BO3" s="9" t="s">
        <v>28</v>
      </c>
    </row>
    <row r="4" ht="21" customHeight="1"/>
    <row r="5" spans="1:104" s="1" customFormat="1" ht="14.25" customHeight="1">
      <c r="A5" s="88" t="s">
        <v>72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</row>
    <row r="6" spans="1:104" s="1" customFormat="1" ht="14.25" customHeight="1">
      <c r="A6" s="88" t="s">
        <v>73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</row>
    <row r="7" spans="1:104" s="1" customFormat="1" ht="14.25" customHeight="1">
      <c r="A7" s="88" t="s">
        <v>74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</row>
    <row r="8" spans="1:104" s="1" customFormat="1" ht="14.25" customHeight="1">
      <c r="A8" s="88" t="s">
        <v>75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</row>
    <row r="9" ht="21" customHeight="1"/>
    <row r="10" spans="3:104" ht="15">
      <c r="C10" s="89" t="s">
        <v>76</v>
      </c>
      <c r="D10" s="89"/>
      <c r="AG10" s="90" t="s">
        <v>182</v>
      </c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</row>
    <row r="11" spans="3:66" ht="15">
      <c r="C11" s="89" t="s">
        <v>29</v>
      </c>
      <c r="D11" s="89"/>
      <c r="J11" s="91" t="s">
        <v>194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</row>
    <row r="12" spans="3:66" ht="15">
      <c r="C12" s="89" t="s">
        <v>30</v>
      </c>
      <c r="D12" s="89"/>
      <c r="J12" s="92" t="s">
        <v>195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3:61" ht="15">
      <c r="C13" s="89" t="s">
        <v>77</v>
      </c>
      <c r="D13" s="89"/>
      <c r="AQ13" s="93" t="s">
        <v>240</v>
      </c>
      <c r="AR13" s="93"/>
      <c r="AS13" s="93"/>
      <c r="AT13" s="93"/>
      <c r="AU13" s="93"/>
      <c r="AV13" s="93"/>
      <c r="AW13" s="93"/>
      <c r="AX13" s="93"/>
      <c r="AY13" s="94" t="s">
        <v>78</v>
      </c>
      <c r="AZ13" s="94"/>
      <c r="BA13" s="93" t="s">
        <v>241</v>
      </c>
      <c r="BB13" s="93"/>
      <c r="BC13" s="93"/>
      <c r="BD13" s="93"/>
      <c r="BE13" s="93"/>
      <c r="BF13" s="93"/>
      <c r="BG13" s="93"/>
      <c r="BH13" s="93"/>
      <c r="BI13" s="34" t="s">
        <v>79</v>
      </c>
    </row>
    <row r="14" spans="114:132" ht="15" customHeight="1"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6"/>
      <c r="DU14" s="96"/>
      <c r="DV14" s="96"/>
      <c r="DW14" s="96"/>
      <c r="DX14" s="96"/>
      <c r="DY14" s="96"/>
      <c r="DZ14" s="96"/>
      <c r="EA14" s="96"/>
      <c r="EB14" s="96"/>
    </row>
    <row r="15" spans="1:104" s="104" customFormat="1" ht="13.5">
      <c r="A15" s="97" t="s">
        <v>26</v>
      </c>
      <c r="B15" s="98"/>
      <c r="C15" s="98"/>
      <c r="D15" s="98"/>
      <c r="E15" s="98"/>
      <c r="F15" s="98"/>
      <c r="G15" s="98"/>
      <c r="H15" s="98"/>
      <c r="I15" s="99"/>
      <c r="J15" s="100" t="s">
        <v>0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9"/>
      <c r="BI15" s="97" t="s">
        <v>31</v>
      </c>
      <c r="BJ15" s="98"/>
      <c r="BK15" s="98"/>
      <c r="BL15" s="98"/>
      <c r="BM15" s="98"/>
      <c r="BN15" s="98"/>
      <c r="BO15" s="98"/>
      <c r="BP15" s="98"/>
      <c r="BQ15" s="98"/>
      <c r="BR15" s="98"/>
      <c r="BS15" s="99"/>
      <c r="BT15" s="101" t="s">
        <v>242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7"/>
      <c r="CN15" s="97" t="s">
        <v>3</v>
      </c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3"/>
    </row>
    <row r="16" spans="1:104" s="104" customFormat="1" ht="13.5">
      <c r="A16" s="105"/>
      <c r="B16" s="106"/>
      <c r="C16" s="106"/>
      <c r="D16" s="106"/>
      <c r="E16" s="106"/>
      <c r="F16" s="106"/>
      <c r="G16" s="106"/>
      <c r="H16" s="106"/>
      <c r="I16" s="107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6"/>
      <c r="BS16" s="107"/>
      <c r="BT16" s="47" t="s">
        <v>1</v>
      </c>
      <c r="BU16" s="48"/>
      <c r="BV16" s="48"/>
      <c r="BW16" s="48"/>
      <c r="BX16" s="48"/>
      <c r="BY16" s="48"/>
      <c r="BZ16" s="48"/>
      <c r="CA16" s="48"/>
      <c r="CB16" s="48"/>
      <c r="CC16" s="49"/>
      <c r="CD16" s="47" t="s">
        <v>2</v>
      </c>
      <c r="CE16" s="48"/>
      <c r="CF16" s="48"/>
      <c r="CG16" s="48"/>
      <c r="CH16" s="48"/>
      <c r="CI16" s="48"/>
      <c r="CJ16" s="48"/>
      <c r="CK16" s="48"/>
      <c r="CL16" s="48"/>
      <c r="CM16" s="49"/>
      <c r="CN16" s="108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10"/>
    </row>
    <row r="17" spans="1:104" s="104" customFormat="1" ht="15" customHeight="1">
      <c r="A17" s="111" t="s">
        <v>4</v>
      </c>
      <c r="B17" s="112"/>
      <c r="C17" s="112"/>
      <c r="D17" s="112"/>
      <c r="E17" s="112"/>
      <c r="F17" s="112"/>
      <c r="G17" s="112"/>
      <c r="H17" s="112"/>
      <c r="I17" s="113"/>
      <c r="J17" s="39"/>
      <c r="K17" s="114" t="s">
        <v>32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5"/>
      <c r="BI17" s="47" t="s">
        <v>24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9"/>
      <c r="BT17" s="47" t="s">
        <v>24</v>
      </c>
      <c r="BU17" s="48"/>
      <c r="BV17" s="48"/>
      <c r="BW17" s="48"/>
      <c r="BX17" s="48"/>
      <c r="BY17" s="48"/>
      <c r="BZ17" s="48"/>
      <c r="CA17" s="48"/>
      <c r="CB17" s="48"/>
      <c r="CC17" s="49"/>
      <c r="CD17" s="47" t="s">
        <v>24</v>
      </c>
      <c r="CE17" s="48"/>
      <c r="CF17" s="48"/>
      <c r="CG17" s="48"/>
      <c r="CH17" s="48"/>
      <c r="CI17" s="48"/>
      <c r="CJ17" s="48"/>
      <c r="CK17" s="48"/>
      <c r="CL17" s="48"/>
      <c r="CM17" s="49"/>
      <c r="CN17" s="116" t="s">
        <v>24</v>
      </c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8"/>
    </row>
    <row r="18" spans="1:114" s="104" customFormat="1" ht="15" customHeight="1">
      <c r="A18" s="119" t="s">
        <v>6</v>
      </c>
      <c r="B18" s="120"/>
      <c r="C18" s="120"/>
      <c r="D18" s="120"/>
      <c r="E18" s="120"/>
      <c r="F18" s="120"/>
      <c r="G18" s="120"/>
      <c r="H18" s="120"/>
      <c r="I18" s="121"/>
      <c r="J18" s="122"/>
      <c r="K18" s="123" t="s">
        <v>33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/>
      <c r="BI18" s="101" t="s">
        <v>5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125">
        <f>BT19+BT46+BT62</f>
        <v>98868.90999999999</v>
      </c>
      <c r="BU18" s="126"/>
      <c r="BV18" s="126"/>
      <c r="BW18" s="126"/>
      <c r="BX18" s="126"/>
      <c r="BY18" s="126"/>
      <c r="BZ18" s="126"/>
      <c r="CA18" s="126"/>
      <c r="CB18" s="126"/>
      <c r="CC18" s="127"/>
      <c r="CD18" s="125">
        <f>CD19+CD46+CD62</f>
        <v>90659.16514999999</v>
      </c>
      <c r="CE18" s="126"/>
      <c r="CF18" s="126"/>
      <c r="CG18" s="126"/>
      <c r="CH18" s="126"/>
      <c r="CI18" s="126"/>
      <c r="CJ18" s="126"/>
      <c r="CK18" s="126"/>
      <c r="CL18" s="126"/>
      <c r="CM18" s="127"/>
      <c r="CN18" s="128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0"/>
      <c r="DJ18" s="131"/>
    </row>
    <row r="19" spans="1:114" s="104" customFormat="1" ht="15" customHeight="1">
      <c r="A19" s="132" t="s">
        <v>7</v>
      </c>
      <c r="B19" s="133"/>
      <c r="C19" s="133"/>
      <c r="D19" s="133"/>
      <c r="E19" s="133"/>
      <c r="F19" s="133"/>
      <c r="G19" s="133"/>
      <c r="H19" s="133"/>
      <c r="I19" s="134"/>
      <c r="J19" s="135"/>
      <c r="K19" s="136" t="s">
        <v>80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7"/>
      <c r="BI19" s="138" t="s">
        <v>5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9"/>
      <c r="BT19" s="139">
        <f>BT20+BT25+BT27+BT44+BT45</f>
        <v>74395.11</v>
      </c>
      <c r="BU19" s="140"/>
      <c r="BV19" s="140"/>
      <c r="BW19" s="140"/>
      <c r="BX19" s="140"/>
      <c r="BY19" s="140"/>
      <c r="BZ19" s="140"/>
      <c r="CA19" s="140"/>
      <c r="CB19" s="140"/>
      <c r="CC19" s="141"/>
      <c r="CD19" s="139">
        <f>CD20+CD25+CD27+CD44+CD45</f>
        <v>60910.23608999999</v>
      </c>
      <c r="CE19" s="140"/>
      <c r="CF19" s="140"/>
      <c r="CG19" s="140"/>
      <c r="CH19" s="140"/>
      <c r="CI19" s="140"/>
      <c r="CJ19" s="140"/>
      <c r="CK19" s="140"/>
      <c r="CL19" s="140"/>
      <c r="CM19" s="141"/>
      <c r="CN19" s="142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I19" s="131"/>
      <c r="DJ19" s="131"/>
    </row>
    <row r="20" spans="1:114" s="104" customFormat="1" ht="15" customHeight="1">
      <c r="A20" s="111" t="s">
        <v>8</v>
      </c>
      <c r="B20" s="112"/>
      <c r="C20" s="112"/>
      <c r="D20" s="112"/>
      <c r="E20" s="112"/>
      <c r="F20" s="112"/>
      <c r="G20" s="112"/>
      <c r="H20" s="112"/>
      <c r="I20" s="113"/>
      <c r="J20" s="39"/>
      <c r="K20" s="114" t="s">
        <v>9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5"/>
      <c r="BI20" s="47" t="s">
        <v>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9"/>
      <c r="BT20" s="145">
        <f>BT21+BT22+BT23</f>
        <v>24875.469999999998</v>
      </c>
      <c r="BU20" s="146"/>
      <c r="BV20" s="146"/>
      <c r="BW20" s="146"/>
      <c r="BX20" s="146"/>
      <c r="BY20" s="146"/>
      <c r="BZ20" s="146"/>
      <c r="CA20" s="146"/>
      <c r="CB20" s="146"/>
      <c r="CC20" s="147"/>
      <c r="CD20" s="145">
        <f>CD21+CD22+CD23</f>
        <v>7885.20924</v>
      </c>
      <c r="CE20" s="146"/>
      <c r="CF20" s="146"/>
      <c r="CG20" s="146"/>
      <c r="CH20" s="146"/>
      <c r="CI20" s="146"/>
      <c r="CJ20" s="146"/>
      <c r="CK20" s="146"/>
      <c r="CL20" s="146"/>
      <c r="CM20" s="147"/>
      <c r="CN20" s="148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50"/>
      <c r="DJ20" s="131"/>
    </row>
    <row r="21" spans="1:114" s="104" customFormat="1" ht="30" customHeight="1">
      <c r="A21" s="111" t="s">
        <v>11</v>
      </c>
      <c r="B21" s="112"/>
      <c r="C21" s="112"/>
      <c r="D21" s="112"/>
      <c r="E21" s="112"/>
      <c r="F21" s="112"/>
      <c r="G21" s="112"/>
      <c r="H21" s="112"/>
      <c r="I21" s="113"/>
      <c r="J21" s="39"/>
      <c r="K21" s="114" t="s">
        <v>70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5"/>
      <c r="BI21" s="47" t="s">
        <v>5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9"/>
      <c r="BT21" s="145">
        <f>2677.48</f>
        <v>2677.48</v>
      </c>
      <c r="BU21" s="146"/>
      <c r="BV21" s="146"/>
      <c r="BW21" s="146"/>
      <c r="BX21" s="146"/>
      <c r="BY21" s="146"/>
      <c r="BZ21" s="146"/>
      <c r="CA21" s="146"/>
      <c r="CB21" s="146"/>
      <c r="CC21" s="147"/>
      <c r="CD21" s="145">
        <f>673.89034+2891.0007+11.04368+129.47358</f>
        <v>3705.4083</v>
      </c>
      <c r="CE21" s="146"/>
      <c r="CF21" s="146"/>
      <c r="CG21" s="146"/>
      <c r="CH21" s="146"/>
      <c r="CI21" s="146"/>
      <c r="CJ21" s="146"/>
      <c r="CK21" s="146"/>
      <c r="CL21" s="146"/>
      <c r="CM21" s="147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50"/>
      <c r="DJ21" s="151"/>
    </row>
    <row r="22" spans="1:114" s="104" customFormat="1" ht="15" customHeight="1">
      <c r="A22" s="111" t="s">
        <v>34</v>
      </c>
      <c r="B22" s="112"/>
      <c r="C22" s="112"/>
      <c r="D22" s="112"/>
      <c r="E22" s="112"/>
      <c r="F22" s="112"/>
      <c r="G22" s="112"/>
      <c r="H22" s="112"/>
      <c r="I22" s="113"/>
      <c r="J22" s="39"/>
      <c r="K22" s="114" t="s">
        <v>35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5"/>
      <c r="BI22" s="47" t="s">
        <v>5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9"/>
      <c r="BT22" s="145">
        <v>22160.23</v>
      </c>
      <c r="BU22" s="146"/>
      <c r="BV22" s="146"/>
      <c r="BW22" s="146"/>
      <c r="BX22" s="146"/>
      <c r="BY22" s="146"/>
      <c r="BZ22" s="146"/>
      <c r="CA22" s="146"/>
      <c r="CB22" s="146"/>
      <c r="CC22" s="147"/>
      <c r="CD22" s="145">
        <f>3023.99133+1155.80961</f>
        <v>4179.80094</v>
      </c>
      <c r="CE22" s="146"/>
      <c r="CF22" s="146"/>
      <c r="CG22" s="146"/>
      <c r="CH22" s="146"/>
      <c r="CI22" s="146"/>
      <c r="CJ22" s="146"/>
      <c r="CK22" s="146"/>
      <c r="CL22" s="146"/>
      <c r="CM22" s="147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50"/>
      <c r="DJ22" s="151"/>
    </row>
    <row r="23" spans="1:104" s="104" customFormat="1" ht="42" customHeight="1">
      <c r="A23" s="111" t="s">
        <v>36</v>
      </c>
      <c r="B23" s="112"/>
      <c r="C23" s="112"/>
      <c r="D23" s="112"/>
      <c r="E23" s="112"/>
      <c r="F23" s="112"/>
      <c r="G23" s="112"/>
      <c r="H23" s="112"/>
      <c r="I23" s="113"/>
      <c r="J23" s="39"/>
      <c r="K23" s="149" t="s">
        <v>37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15"/>
      <c r="BI23" s="47" t="s">
        <v>5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9"/>
      <c r="BT23" s="145">
        <v>37.76</v>
      </c>
      <c r="BU23" s="146"/>
      <c r="BV23" s="146"/>
      <c r="BW23" s="146"/>
      <c r="BX23" s="146"/>
      <c r="BY23" s="146"/>
      <c r="BZ23" s="146"/>
      <c r="CA23" s="146"/>
      <c r="CB23" s="146"/>
      <c r="CC23" s="147"/>
      <c r="CD23" s="145">
        <v>0</v>
      </c>
      <c r="CE23" s="146"/>
      <c r="CF23" s="146"/>
      <c r="CG23" s="146"/>
      <c r="CH23" s="146"/>
      <c r="CI23" s="146"/>
      <c r="CJ23" s="146"/>
      <c r="CK23" s="146"/>
      <c r="CL23" s="146"/>
      <c r="CM23" s="147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50"/>
    </row>
    <row r="24" spans="1:104" s="104" customFormat="1" ht="15" customHeight="1">
      <c r="A24" s="111" t="s">
        <v>38</v>
      </c>
      <c r="B24" s="112"/>
      <c r="C24" s="112"/>
      <c r="D24" s="112"/>
      <c r="E24" s="112"/>
      <c r="F24" s="112"/>
      <c r="G24" s="112"/>
      <c r="H24" s="112"/>
      <c r="I24" s="113"/>
      <c r="J24" s="39"/>
      <c r="K24" s="114" t="s">
        <v>12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5"/>
      <c r="BI24" s="47" t="s">
        <v>5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9"/>
      <c r="BT24" s="145">
        <v>0</v>
      </c>
      <c r="BU24" s="146"/>
      <c r="BV24" s="146"/>
      <c r="BW24" s="146"/>
      <c r="BX24" s="146"/>
      <c r="BY24" s="146"/>
      <c r="BZ24" s="146"/>
      <c r="CA24" s="146"/>
      <c r="CB24" s="146"/>
      <c r="CC24" s="147"/>
      <c r="CD24" s="145">
        <f>CD23</f>
        <v>0</v>
      </c>
      <c r="CE24" s="146"/>
      <c r="CF24" s="146"/>
      <c r="CG24" s="146"/>
      <c r="CH24" s="146"/>
      <c r="CI24" s="146"/>
      <c r="CJ24" s="146"/>
      <c r="CK24" s="146"/>
      <c r="CL24" s="146"/>
      <c r="CM24" s="147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50"/>
    </row>
    <row r="25" spans="1:104" s="104" customFormat="1" ht="15" customHeight="1">
      <c r="A25" s="132" t="s">
        <v>10</v>
      </c>
      <c r="B25" s="133"/>
      <c r="C25" s="133"/>
      <c r="D25" s="133"/>
      <c r="E25" s="133"/>
      <c r="F25" s="133"/>
      <c r="G25" s="133"/>
      <c r="H25" s="133"/>
      <c r="I25" s="134"/>
      <c r="J25" s="135"/>
      <c r="K25" s="136" t="s">
        <v>81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7"/>
      <c r="BI25" s="138" t="s">
        <v>5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9"/>
      <c r="BT25" s="139">
        <v>28377.42</v>
      </c>
      <c r="BU25" s="140"/>
      <c r="BV25" s="140"/>
      <c r="BW25" s="140"/>
      <c r="BX25" s="140"/>
      <c r="BY25" s="140"/>
      <c r="BZ25" s="140"/>
      <c r="CA25" s="140"/>
      <c r="CB25" s="140"/>
      <c r="CC25" s="141"/>
      <c r="CD25" s="139">
        <f>34081.61614</f>
        <v>34081.61614</v>
      </c>
      <c r="CE25" s="140"/>
      <c r="CF25" s="140"/>
      <c r="CG25" s="140"/>
      <c r="CH25" s="140"/>
      <c r="CI25" s="140"/>
      <c r="CJ25" s="140"/>
      <c r="CK25" s="140"/>
      <c r="CL25" s="140"/>
      <c r="CM25" s="141"/>
      <c r="CN25" s="152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4"/>
    </row>
    <row r="26" spans="1:104" s="104" customFormat="1" ht="15" customHeight="1">
      <c r="A26" s="111" t="s">
        <v>19</v>
      </c>
      <c r="B26" s="112"/>
      <c r="C26" s="112"/>
      <c r="D26" s="112"/>
      <c r="E26" s="112"/>
      <c r="F26" s="112"/>
      <c r="G26" s="112"/>
      <c r="H26" s="112"/>
      <c r="I26" s="113"/>
      <c r="J26" s="39"/>
      <c r="K26" s="114" t="s">
        <v>12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5"/>
      <c r="BI26" s="47" t="s">
        <v>5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9"/>
      <c r="BT26" s="145">
        <v>0</v>
      </c>
      <c r="BU26" s="146"/>
      <c r="BV26" s="146"/>
      <c r="BW26" s="146"/>
      <c r="BX26" s="146"/>
      <c r="BY26" s="146"/>
      <c r="BZ26" s="146"/>
      <c r="CA26" s="146"/>
      <c r="CB26" s="146"/>
      <c r="CC26" s="147"/>
      <c r="CD26" s="145">
        <v>1056.5767</v>
      </c>
      <c r="CE26" s="146"/>
      <c r="CF26" s="146"/>
      <c r="CG26" s="146"/>
      <c r="CH26" s="146"/>
      <c r="CI26" s="146"/>
      <c r="CJ26" s="146"/>
      <c r="CK26" s="146"/>
      <c r="CL26" s="146"/>
      <c r="CM26" s="147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50"/>
    </row>
    <row r="27" spans="1:104" s="104" customFormat="1" ht="27" customHeight="1">
      <c r="A27" s="132" t="s">
        <v>13</v>
      </c>
      <c r="B27" s="133"/>
      <c r="C27" s="133"/>
      <c r="D27" s="133"/>
      <c r="E27" s="133"/>
      <c r="F27" s="133"/>
      <c r="G27" s="133"/>
      <c r="H27" s="133"/>
      <c r="I27" s="134"/>
      <c r="J27" s="135"/>
      <c r="K27" s="153" t="s">
        <v>82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37"/>
      <c r="BI27" s="138" t="s">
        <v>5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9"/>
      <c r="BT27" s="139">
        <f>BT28+BT29+BT30</f>
        <v>21142.22</v>
      </c>
      <c r="BU27" s="140"/>
      <c r="BV27" s="140"/>
      <c r="BW27" s="140"/>
      <c r="BX27" s="140"/>
      <c r="BY27" s="140"/>
      <c r="BZ27" s="140"/>
      <c r="CA27" s="140"/>
      <c r="CB27" s="140"/>
      <c r="CC27" s="141"/>
      <c r="CD27" s="139">
        <f>CD28+CD29+CD30</f>
        <v>18943.41071</v>
      </c>
      <c r="CE27" s="140"/>
      <c r="CF27" s="140"/>
      <c r="CG27" s="140"/>
      <c r="CH27" s="140"/>
      <c r="CI27" s="140"/>
      <c r="CJ27" s="140"/>
      <c r="CK27" s="140"/>
      <c r="CL27" s="140"/>
      <c r="CM27" s="141"/>
      <c r="CN27" s="152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4"/>
    </row>
    <row r="28" spans="1:114" s="104" customFormat="1" ht="27.75" customHeight="1">
      <c r="A28" s="111" t="s">
        <v>83</v>
      </c>
      <c r="B28" s="112"/>
      <c r="C28" s="112"/>
      <c r="D28" s="112"/>
      <c r="E28" s="112"/>
      <c r="F28" s="112"/>
      <c r="G28" s="112"/>
      <c r="H28" s="112"/>
      <c r="I28" s="113"/>
      <c r="J28" s="39"/>
      <c r="K28" s="114" t="s">
        <v>84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5"/>
      <c r="BI28" s="47" t="s">
        <v>5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9"/>
      <c r="BT28" s="145">
        <v>302</v>
      </c>
      <c r="BU28" s="146"/>
      <c r="BV28" s="146"/>
      <c r="BW28" s="146"/>
      <c r="BX28" s="146"/>
      <c r="BY28" s="146"/>
      <c r="BZ28" s="146"/>
      <c r="CA28" s="146"/>
      <c r="CB28" s="146"/>
      <c r="CC28" s="147"/>
      <c r="CD28" s="145">
        <f>10+60+12.0469+3.02</f>
        <v>85.06689999999999</v>
      </c>
      <c r="CE28" s="146"/>
      <c r="CF28" s="146"/>
      <c r="CG28" s="146"/>
      <c r="CH28" s="146"/>
      <c r="CI28" s="146"/>
      <c r="CJ28" s="146"/>
      <c r="CK28" s="146"/>
      <c r="CL28" s="146"/>
      <c r="CM28" s="147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50"/>
      <c r="DI28" s="131"/>
      <c r="DJ28" s="131"/>
    </row>
    <row r="29" spans="1:104" s="104" customFormat="1" ht="15" customHeight="1">
      <c r="A29" s="111" t="s">
        <v>85</v>
      </c>
      <c r="B29" s="112"/>
      <c r="C29" s="112"/>
      <c r="D29" s="112"/>
      <c r="E29" s="112"/>
      <c r="F29" s="112"/>
      <c r="G29" s="112"/>
      <c r="H29" s="112"/>
      <c r="I29" s="113"/>
      <c r="J29" s="39"/>
      <c r="K29" s="114" t="s">
        <v>86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5"/>
      <c r="BI29" s="47" t="s">
        <v>5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9"/>
      <c r="BT29" s="145">
        <v>70</v>
      </c>
      <c r="BU29" s="146"/>
      <c r="BV29" s="146"/>
      <c r="BW29" s="146"/>
      <c r="BX29" s="146"/>
      <c r="BY29" s="146"/>
      <c r="BZ29" s="146"/>
      <c r="CA29" s="146"/>
      <c r="CB29" s="146"/>
      <c r="CC29" s="147"/>
      <c r="CD29" s="145">
        <f>33.98781</f>
        <v>33.98781</v>
      </c>
      <c r="CE29" s="146"/>
      <c r="CF29" s="146"/>
      <c r="CG29" s="146"/>
      <c r="CH29" s="146"/>
      <c r="CI29" s="146"/>
      <c r="CJ29" s="146"/>
      <c r="CK29" s="146"/>
      <c r="CL29" s="146"/>
      <c r="CM29" s="147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50"/>
    </row>
    <row r="30" spans="1:113" s="104" customFormat="1" ht="13.5">
      <c r="A30" s="111" t="s">
        <v>87</v>
      </c>
      <c r="B30" s="112"/>
      <c r="C30" s="112"/>
      <c r="D30" s="112"/>
      <c r="E30" s="112"/>
      <c r="F30" s="112"/>
      <c r="G30" s="112"/>
      <c r="H30" s="112"/>
      <c r="I30" s="113"/>
      <c r="J30" s="39"/>
      <c r="K30" s="149" t="s">
        <v>88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15"/>
      <c r="BI30" s="47" t="s">
        <v>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9"/>
      <c r="BT30" s="145">
        <f>BT31+BT32+BT42+BT43</f>
        <v>20770.22</v>
      </c>
      <c r="BU30" s="146"/>
      <c r="BV30" s="146"/>
      <c r="BW30" s="146"/>
      <c r="BX30" s="146"/>
      <c r="BY30" s="146"/>
      <c r="BZ30" s="146"/>
      <c r="CA30" s="146"/>
      <c r="CB30" s="146"/>
      <c r="CC30" s="147"/>
      <c r="CD30" s="145">
        <f>CD31+CD32+CD42+CD43</f>
        <v>18824.356</v>
      </c>
      <c r="CE30" s="146"/>
      <c r="CF30" s="146"/>
      <c r="CG30" s="146"/>
      <c r="CH30" s="146"/>
      <c r="CI30" s="146"/>
      <c r="CJ30" s="146"/>
      <c r="CK30" s="146"/>
      <c r="CL30" s="146"/>
      <c r="CM30" s="147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50"/>
      <c r="DI30" s="131"/>
    </row>
    <row r="31" spans="1:104" s="104" customFormat="1" ht="30" customHeight="1">
      <c r="A31" s="111" t="s">
        <v>199</v>
      </c>
      <c r="B31" s="112"/>
      <c r="C31" s="112"/>
      <c r="D31" s="112"/>
      <c r="E31" s="112"/>
      <c r="F31" s="112"/>
      <c r="G31" s="112"/>
      <c r="H31" s="112"/>
      <c r="I31" s="113"/>
      <c r="J31" s="39"/>
      <c r="K31" s="155" t="s">
        <v>206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15"/>
      <c r="BI31" s="47" t="s">
        <v>5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9"/>
      <c r="BT31" s="145">
        <v>0</v>
      </c>
      <c r="BU31" s="146"/>
      <c r="BV31" s="146"/>
      <c r="BW31" s="146"/>
      <c r="BX31" s="146"/>
      <c r="BY31" s="146"/>
      <c r="BZ31" s="146"/>
      <c r="CA31" s="146"/>
      <c r="CB31" s="146"/>
      <c r="CC31" s="147"/>
      <c r="CD31" s="156">
        <f>25.42373*2+15.121+63.783+59.283+695.93371</f>
        <v>884.9681700000001</v>
      </c>
      <c r="CE31" s="157"/>
      <c r="CF31" s="157"/>
      <c r="CG31" s="157"/>
      <c r="CH31" s="157"/>
      <c r="CI31" s="157"/>
      <c r="CJ31" s="157"/>
      <c r="CK31" s="157"/>
      <c r="CL31" s="157"/>
      <c r="CM31" s="158"/>
      <c r="CN31" s="148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50"/>
    </row>
    <row r="32" spans="1:104" s="104" customFormat="1" ht="27.75" customHeight="1">
      <c r="A32" s="111" t="s">
        <v>200</v>
      </c>
      <c r="B32" s="112"/>
      <c r="C32" s="112"/>
      <c r="D32" s="112"/>
      <c r="E32" s="112"/>
      <c r="F32" s="112"/>
      <c r="G32" s="112"/>
      <c r="H32" s="112"/>
      <c r="I32" s="113"/>
      <c r="J32" s="39"/>
      <c r="K32" s="155" t="s">
        <v>207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15"/>
      <c r="BI32" s="47" t="s">
        <v>5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9"/>
      <c r="BT32" s="156">
        <f>SUM(BT33:CC41)</f>
        <v>3975.47</v>
      </c>
      <c r="BU32" s="157"/>
      <c r="BV32" s="157"/>
      <c r="BW32" s="157"/>
      <c r="BX32" s="157"/>
      <c r="BY32" s="157"/>
      <c r="BZ32" s="157"/>
      <c r="CA32" s="157"/>
      <c r="CB32" s="157"/>
      <c r="CC32" s="158"/>
      <c r="CD32" s="156">
        <f>SUM(CD33:CM41)</f>
        <v>2321.6757199999997</v>
      </c>
      <c r="CE32" s="157"/>
      <c r="CF32" s="157"/>
      <c r="CG32" s="157"/>
      <c r="CH32" s="157"/>
      <c r="CI32" s="157"/>
      <c r="CJ32" s="157"/>
      <c r="CK32" s="157"/>
      <c r="CL32" s="157"/>
      <c r="CM32" s="158"/>
      <c r="CN32" s="148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50"/>
    </row>
    <row r="33" spans="1:104" s="104" customFormat="1" ht="13.5">
      <c r="A33" s="111"/>
      <c r="B33" s="112"/>
      <c r="C33" s="112"/>
      <c r="D33" s="112"/>
      <c r="E33" s="112"/>
      <c r="F33" s="112"/>
      <c r="G33" s="112"/>
      <c r="H33" s="112"/>
      <c r="I33" s="113"/>
      <c r="J33" s="39"/>
      <c r="K33" s="155" t="s">
        <v>196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15"/>
      <c r="BI33" s="47" t="s">
        <v>5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9"/>
      <c r="BT33" s="145">
        <v>100</v>
      </c>
      <c r="BU33" s="146"/>
      <c r="BV33" s="146"/>
      <c r="BW33" s="146"/>
      <c r="BX33" s="146"/>
      <c r="BY33" s="146"/>
      <c r="BZ33" s="146"/>
      <c r="CA33" s="146"/>
      <c r="CB33" s="146"/>
      <c r="CC33" s="147"/>
      <c r="CD33" s="156">
        <f>20.2786+69.87942</f>
        <v>90.15802</v>
      </c>
      <c r="CE33" s="157"/>
      <c r="CF33" s="157"/>
      <c r="CG33" s="157"/>
      <c r="CH33" s="157"/>
      <c r="CI33" s="157"/>
      <c r="CJ33" s="157"/>
      <c r="CK33" s="157"/>
      <c r="CL33" s="157"/>
      <c r="CM33" s="158"/>
      <c r="CN33" s="148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50"/>
    </row>
    <row r="34" spans="1:104" s="104" customFormat="1" ht="13.5">
      <c r="A34" s="111"/>
      <c r="B34" s="112"/>
      <c r="C34" s="112"/>
      <c r="D34" s="112"/>
      <c r="E34" s="112"/>
      <c r="F34" s="112"/>
      <c r="G34" s="112"/>
      <c r="H34" s="112"/>
      <c r="I34" s="113"/>
      <c r="J34" s="39"/>
      <c r="K34" s="155" t="s">
        <v>214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15"/>
      <c r="BI34" s="47" t="s">
        <v>5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9"/>
      <c r="BT34" s="145">
        <v>60</v>
      </c>
      <c r="BU34" s="146"/>
      <c r="BV34" s="146"/>
      <c r="BW34" s="146"/>
      <c r="BX34" s="146"/>
      <c r="BY34" s="146"/>
      <c r="BZ34" s="146"/>
      <c r="CA34" s="146"/>
      <c r="CB34" s="146"/>
      <c r="CC34" s="147"/>
      <c r="CD34" s="156">
        <f>2.47287+60</f>
        <v>62.47287</v>
      </c>
      <c r="CE34" s="157"/>
      <c r="CF34" s="157"/>
      <c r="CG34" s="157"/>
      <c r="CH34" s="157"/>
      <c r="CI34" s="157"/>
      <c r="CJ34" s="157"/>
      <c r="CK34" s="157"/>
      <c r="CL34" s="157"/>
      <c r="CM34" s="158"/>
      <c r="CN34" s="148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50"/>
    </row>
    <row r="35" spans="1:104" s="104" customFormat="1" ht="13.5">
      <c r="A35" s="111"/>
      <c r="B35" s="112"/>
      <c r="C35" s="112"/>
      <c r="D35" s="112"/>
      <c r="E35" s="112"/>
      <c r="F35" s="112"/>
      <c r="G35" s="112"/>
      <c r="H35" s="112"/>
      <c r="I35" s="113"/>
      <c r="J35" s="39"/>
      <c r="K35" s="155" t="s">
        <v>197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15"/>
      <c r="BI35" s="47" t="s">
        <v>5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9"/>
      <c r="BT35" s="145">
        <v>40</v>
      </c>
      <c r="BU35" s="146"/>
      <c r="BV35" s="146"/>
      <c r="BW35" s="146"/>
      <c r="BX35" s="146"/>
      <c r="BY35" s="146"/>
      <c r="BZ35" s="146"/>
      <c r="CA35" s="146"/>
      <c r="CB35" s="146"/>
      <c r="CC35" s="147"/>
      <c r="CD35" s="156">
        <f>4.36271+14.23083</f>
        <v>18.593539999999997</v>
      </c>
      <c r="CE35" s="157"/>
      <c r="CF35" s="157"/>
      <c r="CG35" s="157"/>
      <c r="CH35" s="157"/>
      <c r="CI35" s="157"/>
      <c r="CJ35" s="157"/>
      <c r="CK35" s="157"/>
      <c r="CL35" s="157"/>
      <c r="CM35" s="158"/>
      <c r="CN35" s="148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50"/>
    </row>
    <row r="36" spans="1:104" s="104" customFormat="1" ht="13.5">
      <c r="A36" s="111"/>
      <c r="B36" s="112"/>
      <c r="C36" s="112"/>
      <c r="D36" s="112"/>
      <c r="E36" s="112"/>
      <c r="F36" s="112"/>
      <c r="G36" s="112"/>
      <c r="H36" s="112"/>
      <c r="I36" s="113"/>
      <c r="J36" s="39"/>
      <c r="K36" s="155" t="s">
        <v>198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15"/>
      <c r="BI36" s="47" t="s">
        <v>5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9"/>
      <c r="BT36" s="145">
        <f>2347.32+329.68</f>
        <v>2677</v>
      </c>
      <c r="BU36" s="146"/>
      <c r="BV36" s="146"/>
      <c r="BW36" s="146"/>
      <c r="BX36" s="146"/>
      <c r="BY36" s="146"/>
      <c r="BZ36" s="146"/>
      <c r="CA36" s="146"/>
      <c r="CB36" s="146"/>
      <c r="CC36" s="147"/>
      <c r="CD36" s="156">
        <f>1131.32183</f>
        <v>1131.32183</v>
      </c>
      <c r="CE36" s="157"/>
      <c r="CF36" s="157"/>
      <c r="CG36" s="157"/>
      <c r="CH36" s="157"/>
      <c r="CI36" s="157"/>
      <c r="CJ36" s="157"/>
      <c r="CK36" s="157"/>
      <c r="CL36" s="157"/>
      <c r="CM36" s="158"/>
      <c r="CN36" s="148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50"/>
    </row>
    <row r="37" spans="1:104" s="104" customFormat="1" ht="24.75" customHeight="1">
      <c r="A37" s="111"/>
      <c r="B37" s="112"/>
      <c r="C37" s="112"/>
      <c r="D37" s="112"/>
      <c r="E37" s="112"/>
      <c r="F37" s="112"/>
      <c r="G37" s="112"/>
      <c r="H37" s="112"/>
      <c r="I37" s="113"/>
      <c r="J37" s="39"/>
      <c r="K37" s="155" t="s">
        <v>201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15"/>
      <c r="BI37" s="47" t="s">
        <v>5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9"/>
      <c r="BT37" s="145">
        <v>800</v>
      </c>
      <c r="BU37" s="146"/>
      <c r="BV37" s="146"/>
      <c r="BW37" s="146"/>
      <c r="BX37" s="146"/>
      <c r="BY37" s="146"/>
      <c r="BZ37" s="146"/>
      <c r="CA37" s="146"/>
      <c r="CB37" s="146"/>
      <c r="CC37" s="147"/>
      <c r="CD37" s="156">
        <f>707.8902</f>
        <v>707.8902</v>
      </c>
      <c r="CE37" s="157"/>
      <c r="CF37" s="157"/>
      <c r="CG37" s="157"/>
      <c r="CH37" s="157"/>
      <c r="CI37" s="157"/>
      <c r="CJ37" s="157"/>
      <c r="CK37" s="157"/>
      <c r="CL37" s="157"/>
      <c r="CM37" s="158"/>
      <c r="CN37" s="148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50"/>
    </row>
    <row r="38" spans="1:104" s="104" customFormat="1" ht="13.5">
      <c r="A38" s="111"/>
      <c r="B38" s="112"/>
      <c r="C38" s="112"/>
      <c r="D38" s="112"/>
      <c r="E38" s="112"/>
      <c r="F38" s="112"/>
      <c r="G38" s="112"/>
      <c r="H38" s="112"/>
      <c r="I38" s="113"/>
      <c r="J38" s="39"/>
      <c r="K38" s="155" t="s">
        <v>203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15"/>
      <c r="BI38" s="47" t="s">
        <v>5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9"/>
      <c r="BT38" s="145">
        <v>60</v>
      </c>
      <c r="BU38" s="146"/>
      <c r="BV38" s="146"/>
      <c r="BW38" s="146"/>
      <c r="BX38" s="146"/>
      <c r="BY38" s="146"/>
      <c r="BZ38" s="146"/>
      <c r="CA38" s="146"/>
      <c r="CB38" s="146"/>
      <c r="CC38" s="147"/>
      <c r="CD38" s="156">
        <f>36.73892+4.2</f>
        <v>40.93892</v>
      </c>
      <c r="CE38" s="157"/>
      <c r="CF38" s="157"/>
      <c r="CG38" s="157"/>
      <c r="CH38" s="157"/>
      <c r="CI38" s="157"/>
      <c r="CJ38" s="157"/>
      <c r="CK38" s="157"/>
      <c r="CL38" s="157"/>
      <c r="CM38" s="158"/>
      <c r="CN38" s="148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50"/>
    </row>
    <row r="39" spans="1:104" s="104" customFormat="1" ht="13.5">
      <c r="A39" s="111"/>
      <c r="B39" s="112"/>
      <c r="C39" s="112"/>
      <c r="D39" s="112"/>
      <c r="E39" s="112"/>
      <c r="F39" s="112"/>
      <c r="G39" s="112"/>
      <c r="H39" s="112"/>
      <c r="I39" s="113"/>
      <c r="J39" s="39"/>
      <c r="K39" s="155" t="s">
        <v>204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15"/>
      <c r="BI39" s="47" t="s">
        <v>5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9"/>
      <c r="BT39" s="145">
        <v>200</v>
      </c>
      <c r="BU39" s="146"/>
      <c r="BV39" s="146"/>
      <c r="BW39" s="146"/>
      <c r="BX39" s="146"/>
      <c r="BY39" s="146"/>
      <c r="BZ39" s="146"/>
      <c r="CA39" s="146"/>
      <c r="CB39" s="146"/>
      <c r="CC39" s="147"/>
      <c r="CD39" s="156">
        <f>198.27</f>
        <v>198.27</v>
      </c>
      <c r="CE39" s="157"/>
      <c r="CF39" s="157"/>
      <c r="CG39" s="157"/>
      <c r="CH39" s="157"/>
      <c r="CI39" s="157"/>
      <c r="CJ39" s="157"/>
      <c r="CK39" s="157"/>
      <c r="CL39" s="157"/>
      <c r="CM39" s="158"/>
      <c r="CN39" s="148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50"/>
    </row>
    <row r="40" spans="1:114" s="104" customFormat="1" ht="13.5">
      <c r="A40" s="111"/>
      <c r="B40" s="112"/>
      <c r="C40" s="112"/>
      <c r="D40" s="112"/>
      <c r="E40" s="112"/>
      <c r="F40" s="112"/>
      <c r="G40" s="112"/>
      <c r="H40" s="112"/>
      <c r="I40" s="113"/>
      <c r="J40" s="39"/>
      <c r="K40" s="155" t="s">
        <v>205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15"/>
      <c r="BI40" s="47" t="s">
        <v>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9"/>
      <c r="BT40" s="145">
        <f>38.47</f>
        <v>38.47</v>
      </c>
      <c r="BU40" s="146"/>
      <c r="BV40" s="146"/>
      <c r="BW40" s="146"/>
      <c r="BX40" s="146"/>
      <c r="BY40" s="146"/>
      <c r="BZ40" s="146"/>
      <c r="CA40" s="146"/>
      <c r="CB40" s="146"/>
      <c r="CC40" s="147"/>
      <c r="CD40" s="156">
        <f>72.03034</f>
        <v>72.03034</v>
      </c>
      <c r="CE40" s="157"/>
      <c r="CF40" s="157"/>
      <c r="CG40" s="157"/>
      <c r="CH40" s="157"/>
      <c r="CI40" s="157"/>
      <c r="CJ40" s="157"/>
      <c r="CK40" s="157"/>
      <c r="CL40" s="157"/>
      <c r="CM40" s="158"/>
      <c r="CN40" s="148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50"/>
      <c r="DJ40" s="131"/>
    </row>
    <row r="41" spans="1:114" s="104" customFormat="1" ht="13.5">
      <c r="A41" s="111"/>
      <c r="B41" s="112"/>
      <c r="C41" s="112"/>
      <c r="D41" s="112"/>
      <c r="E41" s="112"/>
      <c r="F41" s="112"/>
      <c r="G41" s="112"/>
      <c r="H41" s="112"/>
      <c r="I41" s="113"/>
      <c r="J41" s="39"/>
      <c r="K41" s="155" t="s">
        <v>211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15"/>
      <c r="BI41" s="47" t="s">
        <v>5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9"/>
      <c r="BT41" s="145">
        <v>0</v>
      </c>
      <c r="BU41" s="146"/>
      <c r="BV41" s="146"/>
      <c r="BW41" s="146"/>
      <c r="BX41" s="146"/>
      <c r="BY41" s="146"/>
      <c r="BZ41" s="146"/>
      <c r="CA41" s="146"/>
      <c r="CB41" s="146"/>
      <c r="CC41" s="147"/>
      <c r="CD41" s="156">
        <v>0</v>
      </c>
      <c r="CE41" s="157"/>
      <c r="CF41" s="157"/>
      <c r="CG41" s="157"/>
      <c r="CH41" s="157"/>
      <c r="CI41" s="157"/>
      <c r="CJ41" s="157"/>
      <c r="CK41" s="157"/>
      <c r="CL41" s="157"/>
      <c r="CM41" s="158"/>
      <c r="CN41" s="148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50"/>
      <c r="DJ41" s="28"/>
    </row>
    <row r="42" spans="1:114" s="104" customFormat="1" ht="13.5">
      <c r="A42" s="111" t="s">
        <v>208</v>
      </c>
      <c r="B42" s="112"/>
      <c r="C42" s="112"/>
      <c r="D42" s="112"/>
      <c r="E42" s="112"/>
      <c r="F42" s="112"/>
      <c r="G42" s="112"/>
      <c r="H42" s="112"/>
      <c r="I42" s="113"/>
      <c r="J42" s="39"/>
      <c r="K42" s="155" t="s">
        <v>202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15"/>
      <c r="BI42" s="47" t="s">
        <v>5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9"/>
      <c r="BT42" s="145">
        <f>11331.62+5463.13</f>
        <v>16794.75</v>
      </c>
      <c r="BU42" s="146"/>
      <c r="BV42" s="146"/>
      <c r="BW42" s="146"/>
      <c r="BX42" s="146"/>
      <c r="BY42" s="146"/>
      <c r="BZ42" s="146"/>
      <c r="CA42" s="146"/>
      <c r="CB42" s="146"/>
      <c r="CC42" s="147"/>
      <c r="CD42" s="156">
        <f>15013.47687+307.691</f>
        <v>15321.167870000001</v>
      </c>
      <c r="CE42" s="157"/>
      <c r="CF42" s="157"/>
      <c r="CG42" s="157"/>
      <c r="CH42" s="157"/>
      <c r="CI42" s="157"/>
      <c r="CJ42" s="157"/>
      <c r="CK42" s="157"/>
      <c r="CL42" s="157"/>
      <c r="CM42" s="158"/>
      <c r="CN42" s="148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50"/>
      <c r="DI42" s="131"/>
      <c r="DJ42" s="29"/>
    </row>
    <row r="43" spans="1:114" s="104" customFormat="1" ht="13.5">
      <c r="A43" s="111" t="s">
        <v>210</v>
      </c>
      <c r="B43" s="112"/>
      <c r="C43" s="112"/>
      <c r="D43" s="112"/>
      <c r="E43" s="112"/>
      <c r="F43" s="112"/>
      <c r="G43" s="112"/>
      <c r="H43" s="112"/>
      <c r="I43" s="113"/>
      <c r="J43" s="39"/>
      <c r="K43" s="155" t="s">
        <v>209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15"/>
      <c r="BI43" s="47" t="s">
        <v>5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9"/>
      <c r="BT43" s="145">
        <v>0</v>
      </c>
      <c r="BU43" s="146"/>
      <c r="BV43" s="146"/>
      <c r="BW43" s="146"/>
      <c r="BX43" s="146"/>
      <c r="BY43" s="146"/>
      <c r="BZ43" s="146"/>
      <c r="CA43" s="146"/>
      <c r="CB43" s="146"/>
      <c r="CC43" s="147"/>
      <c r="CD43" s="145">
        <f>4.1+292.44424</f>
        <v>296.54424</v>
      </c>
      <c r="CE43" s="146"/>
      <c r="CF43" s="146"/>
      <c r="CG43" s="146"/>
      <c r="CH43" s="146"/>
      <c r="CI43" s="146"/>
      <c r="CJ43" s="146"/>
      <c r="CK43" s="146"/>
      <c r="CL43" s="146"/>
      <c r="CM43" s="147"/>
      <c r="CN43" s="148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50"/>
      <c r="DJ43" s="28"/>
    </row>
    <row r="44" spans="1:104" s="104" customFormat="1" ht="27" customHeight="1">
      <c r="A44" s="111" t="s">
        <v>39</v>
      </c>
      <c r="B44" s="112"/>
      <c r="C44" s="112"/>
      <c r="D44" s="112"/>
      <c r="E44" s="112"/>
      <c r="F44" s="112"/>
      <c r="G44" s="112"/>
      <c r="H44" s="112"/>
      <c r="I44" s="113"/>
      <c r="J44" s="39"/>
      <c r="K44" s="149" t="s">
        <v>89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15"/>
      <c r="BI44" s="47" t="s">
        <v>5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9"/>
      <c r="BT44" s="145">
        <v>0</v>
      </c>
      <c r="BU44" s="146"/>
      <c r="BV44" s="146"/>
      <c r="BW44" s="146"/>
      <c r="BX44" s="146"/>
      <c r="BY44" s="146"/>
      <c r="BZ44" s="146"/>
      <c r="CA44" s="146"/>
      <c r="CB44" s="146"/>
      <c r="CC44" s="147"/>
      <c r="CD44" s="145">
        <v>0</v>
      </c>
      <c r="CE44" s="146"/>
      <c r="CF44" s="146"/>
      <c r="CG44" s="146"/>
      <c r="CH44" s="146"/>
      <c r="CI44" s="146"/>
      <c r="CJ44" s="146"/>
      <c r="CK44" s="146"/>
      <c r="CL44" s="146"/>
      <c r="CM44" s="147"/>
      <c r="CN44" s="148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50"/>
    </row>
    <row r="45" spans="1:104" s="104" customFormat="1" ht="27" customHeight="1">
      <c r="A45" s="111" t="s">
        <v>90</v>
      </c>
      <c r="B45" s="112"/>
      <c r="C45" s="112"/>
      <c r="D45" s="112"/>
      <c r="E45" s="112"/>
      <c r="F45" s="112"/>
      <c r="G45" s="112"/>
      <c r="H45" s="112"/>
      <c r="I45" s="113"/>
      <c r="J45" s="39"/>
      <c r="K45" s="149" t="s">
        <v>91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15"/>
      <c r="BI45" s="47" t="s">
        <v>5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9"/>
      <c r="BT45" s="145">
        <v>0</v>
      </c>
      <c r="BU45" s="146"/>
      <c r="BV45" s="146"/>
      <c r="BW45" s="146"/>
      <c r="BX45" s="146"/>
      <c r="BY45" s="146"/>
      <c r="BZ45" s="146"/>
      <c r="CA45" s="146"/>
      <c r="CB45" s="146"/>
      <c r="CC45" s="147"/>
      <c r="CD45" s="145">
        <v>0</v>
      </c>
      <c r="CE45" s="146"/>
      <c r="CF45" s="146"/>
      <c r="CG45" s="146"/>
      <c r="CH45" s="146"/>
      <c r="CI45" s="146"/>
      <c r="CJ45" s="146"/>
      <c r="CK45" s="146"/>
      <c r="CL45" s="146"/>
      <c r="CM45" s="147"/>
      <c r="CN45" s="148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50"/>
    </row>
    <row r="46" spans="1:114" s="104" customFormat="1" ht="30.75" customHeight="1">
      <c r="A46" s="132" t="s">
        <v>20</v>
      </c>
      <c r="B46" s="133"/>
      <c r="C46" s="133"/>
      <c r="D46" s="133"/>
      <c r="E46" s="133"/>
      <c r="F46" s="133"/>
      <c r="G46" s="133"/>
      <c r="H46" s="133"/>
      <c r="I46" s="134"/>
      <c r="J46" s="135"/>
      <c r="K46" s="153" t="s">
        <v>92</v>
      </c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37"/>
      <c r="BI46" s="138" t="s">
        <v>5</v>
      </c>
      <c r="BJ46" s="58"/>
      <c r="BK46" s="58"/>
      <c r="BL46" s="58"/>
      <c r="BM46" s="58"/>
      <c r="BN46" s="58"/>
      <c r="BO46" s="58"/>
      <c r="BP46" s="58"/>
      <c r="BQ46" s="58"/>
      <c r="BR46" s="58"/>
      <c r="BS46" s="59"/>
      <c r="BT46" s="139">
        <f>BT47+BT48+BT49+BT50+BT51+BT52+BT53+BT54+BT55+BT56+BT58+BT59</f>
        <v>26322.1</v>
      </c>
      <c r="BU46" s="140"/>
      <c r="BV46" s="140"/>
      <c r="BW46" s="140"/>
      <c r="BX46" s="140"/>
      <c r="BY46" s="140"/>
      <c r="BZ46" s="140"/>
      <c r="CA46" s="140"/>
      <c r="CB46" s="140"/>
      <c r="CC46" s="141"/>
      <c r="CD46" s="139">
        <f>CD47+CD48+CD49+CD50+CD51+CD52+CD53+CD54+CD55+CD56+CD58+CD59</f>
        <v>29748.92906</v>
      </c>
      <c r="CE46" s="140"/>
      <c r="CF46" s="140"/>
      <c r="CG46" s="140"/>
      <c r="CH46" s="140"/>
      <c r="CI46" s="140"/>
      <c r="CJ46" s="140"/>
      <c r="CK46" s="140"/>
      <c r="CL46" s="140"/>
      <c r="CM46" s="141"/>
      <c r="CN46" s="152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J46" s="131"/>
    </row>
    <row r="47" spans="1:114" s="104" customFormat="1" ht="15" customHeight="1">
      <c r="A47" s="111" t="s">
        <v>21</v>
      </c>
      <c r="B47" s="112"/>
      <c r="C47" s="112"/>
      <c r="D47" s="112"/>
      <c r="E47" s="112"/>
      <c r="F47" s="112"/>
      <c r="G47" s="112"/>
      <c r="H47" s="112"/>
      <c r="I47" s="113"/>
      <c r="J47" s="39"/>
      <c r="K47" s="149" t="s">
        <v>93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15"/>
      <c r="BI47" s="47" t="s">
        <v>5</v>
      </c>
      <c r="BJ47" s="48"/>
      <c r="BK47" s="48"/>
      <c r="BL47" s="48"/>
      <c r="BM47" s="48"/>
      <c r="BN47" s="48"/>
      <c r="BO47" s="48"/>
      <c r="BP47" s="48"/>
      <c r="BQ47" s="48"/>
      <c r="BR47" s="48"/>
      <c r="BS47" s="49"/>
      <c r="BT47" s="145"/>
      <c r="BU47" s="146"/>
      <c r="BV47" s="146"/>
      <c r="BW47" s="146"/>
      <c r="BX47" s="146"/>
      <c r="BY47" s="146"/>
      <c r="BZ47" s="146"/>
      <c r="CA47" s="146"/>
      <c r="CB47" s="146"/>
      <c r="CC47" s="147"/>
      <c r="CD47" s="145"/>
      <c r="CE47" s="146"/>
      <c r="CF47" s="146"/>
      <c r="CG47" s="146"/>
      <c r="CH47" s="146"/>
      <c r="CI47" s="146"/>
      <c r="CJ47" s="146"/>
      <c r="CK47" s="146"/>
      <c r="CL47" s="146"/>
      <c r="CM47" s="147"/>
      <c r="CN47" s="148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50"/>
      <c r="DJ47" s="131"/>
    </row>
    <row r="48" spans="1:104" s="104" customFormat="1" ht="29.25" customHeight="1">
      <c r="A48" s="111" t="s">
        <v>22</v>
      </c>
      <c r="B48" s="112"/>
      <c r="C48" s="112"/>
      <c r="D48" s="112"/>
      <c r="E48" s="112"/>
      <c r="F48" s="112"/>
      <c r="G48" s="112"/>
      <c r="H48" s="112"/>
      <c r="I48" s="113"/>
      <c r="J48" s="39"/>
      <c r="K48" s="149" t="s">
        <v>40</v>
      </c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15"/>
      <c r="BI48" s="47" t="s">
        <v>5</v>
      </c>
      <c r="BJ48" s="48"/>
      <c r="BK48" s="48"/>
      <c r="BL48" s="48"/>
      <c r="BM48" s="48"/>
      <c r="BN48" s="48"/>
      <c r="BO48" s="48"/>
      <c r="BP48" s="48"/>
      <c r="BQ48" s="48"/>
      <c r="BR48" s="48"/>
      <c r="BS48" s="49"/>
      <c r="BT48" s="145"/>
      <c r="BU48" s="146"/>
      <c r="BV48" s="146"/>
      <c r="BW48" s="146"/>
      <c r="BX48" s="146"/>
      <c r="BY48" s="146"/>
      <c r="BZ48" s="146"/>
      <c r="CA48" s="146"/>
      <c r="CB48" s="146"/>
      <c r="CC48" s="147"/>
      <c r="CD48" s="145"/>
      <c r="CE48" s="146"/>
      <c r="CF48" s="146"/>
      <c r="CG48" s="146"/>
      <c r="CH48" s="146"/>
      <c r="CI48" s="146"/>
      <c r="CJ48" s="146"/>
      <c r="CK48" s="146"/>
      <c r="CL48" s="146"/>
      <c r="CM48" s="147"/>
      <c r="CN48" s="148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50"/>
    </row>
    <row r="49" spans="1:104" s="104" customFormat="1" ht="15" customHeight="1">
      <c r="A49" s="111" t="s">
        <v>94</v>
      </c>
      <c r="B49" s="112"/>
      <c r="C49" s="112"/>
      <c r="D49" s="112"/>
      <c r="E49" s="112"/>
      <c r="F49" s="112"/>
      <c r="G49" s="112"/>
      <c r="H49" s="112"/>
      <c r="I49" s="113"/>
      <c r="J49" s="39"/>
      <c r="K49" s="149" t="s">
        <v>41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15"/>
      <c r="BI49" s="47" t="s">
        <v>5</v>
      </c>
      <c r="BJ49" s="48"/>
      <c r="BK49" s="48"/>
      <c r="BL49" s="48"/>
      <c r="BM49" s="48"/>
      <c r="BN49" s="48"/>
      <c r="BO49" s="48"/>
      <c r="BP49" s="48"/>
      <c r="BQ49" s="48"/>
      <c r="BR49" s="48"/>
      <c r="BS49" s="49"/>
      <c r="BT49" s="145">
        <v>0</v>
      </c>
      <c r="BU49" s="146"/>
      <c r="BV49" s="146"/>
      <c r="BW49" s="146"/>
      <c r="BX49" s="146"/>
      <c r="BY49" s="146"/>
      <c r="BZ49" s="146"/>
      <c r="CA49" s="146"/>
      <c r="CB49" s="146"/>
      <c r="CC49" s="147"/>
      <c r="CD49" s="145">
        <f>31.4042+93.09285</f>
        <v>124.49705</v>
      </c>
      <c r="CE49" s="146"/>
      <c r="CF49" s="146"/>
      <c r="CG49" s="146"/>
      <c r="CH49" s="146"/>
      <c r="CI49" s="146"/>
      <c r="CJ49" s="146"/>
      <c r="CK49" s="146"/>
      <c r="CL49" s="146"/>
      <c r="CM49" s="147"/>
      <c r="CN49" s="148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50"/>
    </row>
    <row r="50" spans="1:114" s="104" customFormat="1" ht="15" customHeight="1">
      <c r="A50" s="111" t="s">
        <v>95</v>
      </c>
      <c r="B50" s="112"/>
      <c r="C50" s="112"/>
      <c r="D50" s="112"/>
      <c r="E50" s="112"/>
      <c r="F50" s="112"/>
      <c r="G50" s="112"/>
      <c r="H50" s="112"/>
      <c r="I50" s="113"/>
      <c r="J50" s="39"/>
      <c r="K50" s="149" t="s">
        <v>96</v>
      </c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15"/>
      <c r="BI50" s="47" t="s">
        <v>5</v>
      </c>
      <c r="BJ50" s="48"/>
      <c r="BK50" s="48"/>
      <c r="BL50" s="48"/>
      <c r="BM50" s="48"/>
      <c r="BN50" s="48"/>
      <c r="BO50" s="48"/>
      <c r="BP50" s="48"/>
      <c r="BQ50" s="48"/>
      <c r="BR50" s="48"/>
      <c r="BS50" s="49"/>
      <c r="BT50" s="145">
        <v>8569.98</v>
      </c>
      <c r="BU50" s="146"/>
      <c r="BV50" s="146"/>
      <c r="BW50" s="146"/>
      <c r="BX50" s="146"/>
      <c r="BY50" s="146"/>
      <c r="BZ50" s="146"/>
      <c r="CA50" s="146"/>
      <c r="CB50" s="146"/>
      <c r="CC50" s="147"/>
      <c r="CD50" s="145">
        <f>10247.56965</f>
        <v>10247.56965</v>
      </c>
      <c r="CE50" s="146"/>
      <c r="CF50" s="146"/>
      <c r="CG50" s="146"/>
      <c r="CH50" s="146"/>
      <c r="CI50" s="146"/>
      <c r="CJ50" s="146"/>
      <c r="CK50" s="146"/>
      <c r="CL50" s="146"/>
      <c r="CM50" s="147"/>
      <c r="CN50" s="148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50"/>
      <c r="DJ50" s="131"/>
    </row>
    <row r="51" spans="1:114" s="104" customFormat="1" ht="39.75" customHeight="1">
      <c r="A51" s="111" t="s">
        <v>97</v>
      </c>
      <c r="B51" s="112"/>
      <c r="C51" s="112"/>
      <c r="D51" s="112"/>
      <c r="E51" s="112"/>
      <c r="F51" s="112"/>
      <c r="G51" s="112"/>
      <c r="H51" s="112"/>
      <c r="I51" s="113"/>
      <c r="J51" s="39"/>
      <c r="K51" s="149" t="s">
        <v>98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15"/>
      <c r="BI51" s="47" t="s">
        <v>5</v>
      </c>
      <c r="BJ51" s="48"/>
      <c r="BK51" s="48"/>
      <c r="BL51" s="48"/>
      <c r="BM51" s="48"/>
      <c r="BN51" s="48"/>
      <c r="BO51" s="48"/>
      <c r="BP51" s="48"/>
      <c r="BQ51" s="48"/>
      <c r="BR51" s="48"/>
      <c r="BS51" s="49"/>
      <c r="BT51" s="145"/>
      <c r="BU51" s="146"/>
      <c r="BV51" s="146"/>
      <c r="BW51" s="146"/>
      <c r="BX51" s="146"/>
      <c r="BY51" s="146"/>
      <c r="BZ51" s="146"/>
      <c r="CA51" s="146"/>
      <c r="CB51" s="146"/>
      <c r="CC51" s="147"/>
      <c r="CD51" s="145"/>
      <c r="CE51" s="146"/>
      <c r="CF51" s="146"/>
      <c r="CG51" s="146"/>
      <c r="CH51" s="146"/>
      <c r="CI51" s="146"/>
      <c r="CJ51" s="146"/>
      <c r="CK51" s="146"/>
      <c r="CL51" s="146"/>
      <c r="CM51" s="147"/>
      <c r="CN51" s="148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50"/>
      <c r="DJ51" s="131"/>
    </row>
    <row r="52" spans="1:114" s="104" customFormat="1" ht="15" customHeight="1">
      <c r="A52" s="111" t="s">
        <v>99</v>
      </c>
      <c r="B52" s="112"/>
      <c r="C52" s="112"/>
      <c r="D52" s="112"/>
      <c r="E52" s="112"/>
      <c r="F52" s="112"/>
      <c r="G52" s="112"/>
      <c r="H52" s="112"/>
      <c r="I52" s="113"/>
      <c r="J52" s="39"/>
      <c r="K52" s="149" t="s">
        <v>100</v>
      </c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15"/>
      <c r="BI52" s="47" t="s">
        <v>5</v>
      </c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45">
        <v>17305.01</v>
      </c>
      <c r="BU52" s="146"/>
      <c r="BV52" s="146"/>
      <c r="BW52" s="146"/>
      <c r="BX52" s="146"/>
      <c r="BY52" s="146"/>
      <c r="BZ52" s="146"/>
      <c r="CA52" s="146"/>
      <c r="CB52" s="146"/>
      <c r="CC52" s="147"/>
      <c r="CD52" s="145">
        <f>17031.25336</f>
        <v>17031.25336</v>
      </c>
      <c r="CE52" s="146"/>
      <c r="CF52" s="146"/>
      <c r="CG52" s="146"/>
      <c r="CH52" s="146"/>
      <c r="CI52" s="146"/>
      <c r="CJ52" s="146"/>
      <c r="CK52" s="146"/>
      <c r="CL52" s="146"/>
      <c r="CM52" s="147"/>
      <c r="CN52" s="148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50"/>
      <c r="DJ52" s="131"/>
    </row>
    <row r="53" spans="1:104" s="104" customFormat="1" ht="15" customHeight="1">
      <c r="A53" s="111" t="s">
        <v>101</v>
      </c>
      <c r="B53" s="112"/>
      <c r="C53" s="112"/>
      <c r="D53" s="112"/>
      <c r="E53" s="112"/>
      <c r="F53" s="112"/>
      <c r="G53" s="112"/>
      <c r="H53" s="112"/>
      <c r="I53" s="113"/>
      <c r="J53" s="39"/>
      <c r="K53" s="149" t="s">
        <v>102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15"/>
      <c r="BI53" s="47" t="s">
        <v>5</v>
      </c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45"/>
      <c r="BU53" s="146"/>
      <c r="BV53" s="146"/>
      <c r="BW53" s="146"/>
      <c r="BX53" s="146"/>
      <c r="BY53" s="146"/>
      <c r="BZ53" s="146"/>
      <c r="CA53" s="146"/>
      <c r="CB53" s="146"/>
      <c r="CC53" s="147"/>
      <c r="CD53" s="145"/>
      <c r="CE53" s="146"/>
      <c r="CF53" s="146"/>
      <c r="CG53" s="146"/>
      <c r="CH53" s="146"/>
      <c r="CI53" s="146"/>
      <c r="CJ53" s="146"/>
      <c r="CK53" s="146"/>
      <c r="CL53" s="146"/>
      <c r="CM53" s="147"/>
      <c r="CN53" s="148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50"/>
    </row>
    <row r="54" spans="1:104" s="104" customFormat="1" ht="15" customHeight="1">
      <c r="A54" s="111" t="s">
        <v>103</v>
      </c>
      <c r="B54" s="112"/>
      <c r="C54" s="112"/>
      <c r="D54" s="112"/>
      <c r="E54" s="112"/>
      <c r="F54" s="112"/>
      <c r="G54" s="112"/>
      <c r="H54" s="112"/>
      <c r="I54" s="113"/>
      <c r="J54" s="39"/>
      <c r="K54" s="149" t="s">
        <v>104</v>
      </c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15"/>
      <c r="BI54" s="47" t="s">
        <v>5</v>
      </c>
      <c r="BJ54" s="48"/>
      <c r="BK54" s="48"/>
      <c r="BL54" s="48"/>
      <c r="BM54" s="48"/>
      <c r="BN54" s="48"/>
      <c r="BO54" s="48"/>
      <c r="BP54" s="48"/>
      <c r="BQ54" s="48"/>
      <c r="BR54" s="48"/>
      <c r="BS54" s="49"/>
      <c r="BT54" s="145">
        <f>75.67+0.69</f>
        <v>76.36</v>
      </c>
      <c r="BU54" s="146"/>
      <c r="BV54" s="146"/>
      <c r="BW54" s="146"/>
      <c r="BX54" s="146"/>
      <c r="BY54" s="146"/>
      <c r="BZ54" s="146"/>
      <c r="CA54" s="146"/>
      <c r="CB54" s="146"/>
      <c r="CC54" s="147"/>
      <c r="CD54" s="145">
        <v>1955</v>
      </c>
      <c r="CE54" s="146"/>
      <c r="CF54" s="146"/>
      <c r="CG54" s="146"/>
      <c r="CH54" s="146"/>
      <c r="CI54" s="146"/>
      <c r="CJ54" s="146"/>
      <c r="CK54" s="146"/>
      <c r="CL54" s="146"/>
      <c r="CM54" s="147"/>
      <c r="CN54" s="148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50"/>
    </row>
    <row r="55" spans="1:104" s="104" customFormat="1" ht="25.5" customHeight="1">
      <c r="A55" s="111" t="s">
        <v>105</v>
      </c>
      <c r="B55" s="112"/>
      <c r="C55" s="112"/>
      <c r="D55" s="112"/>
      <c r="E55" s="112"/>
      <c r="F55" s="112"/>
      <c r="G55" s="112"/>
      <c r="H55" s="112"/>
      <c r="I55" s="113"/>
      <c r="J55" s="39"/>
      <c r="K55" s="149" t="s">
        <v>212</v>
      </c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15"/>
      <c r="BI55" s="47" t="s">
        <v>5</v>
      </c>
      <c r="BJ55" s="48"/>
      <c r="BK55" s="48"/>
      <c r="BL55" s="48"/>
      <c r="BM55" s="48"/>
      <c r="BN55" s="48"/>
      <c r="BO55" s="48"/>
      <c r="BP55" s="48"/>
      <c r="BQ55" s="48"/>
      <c r="BR55" s="48"/>
      <c r="BS55" s="49"/>
      <c r="BT55" s="145">
        <f>11.32+24.18+335.25</f>
        <v>370.75</v>
      </c>
      <c r="BU55" s="146"/>
      <c r="BV55" s="146"/>
      <c r="BW55" s="146"/>
      <c r="BX55" s="146"/>
      <c r="BY55" s="146"/>
      <c r="BZ55" s="146"/>
      <c r="CA55" s="146"/>
      <c r="CB55" s="146"/>
      <c r="CC55" s="147"/>
      <c r="CD55" s="145">
        <f>5.527+70.386+314.696</f>
        <v>390.60900000000004</v>
      </c>
      <c r="CE55" s="146"/>
      <c r="CF55" s="146"/>
      <c r="CG55" s="146"/>
      <c r="CH55" s="146"/>
      <c r="CI55" s="146"/>
      <c r="CJ55" s="146"/>
      <c r="CK55" s="146"/>
      <c r="CL55" s="146"/>
      <c r="CM55" s="147"/>
      <c r="CN55" s="148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50"/>
    </row>
    <row r="56" spans="1:104" s="104" customFormat="1" ht="54" customHeight="1">
      <c r="A56" s="111" t="s">
        <v>106</v>
      </c>
      <c r="B56" s="112"/>
      <c r="C56" s="112"/>
      <c r="D56" s="112"/>
      <c r="E56" s="112"/>
      <c r="F56" s="112"/>
      <c r="G56" s="112"/>
      <c r="H56" s="112"/>
      <c r="I56" s="113"/>
      <c r="J56" s="39"/>
      <c r="K56" s="149" t="s">
        <v>107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15"/>
      <c r="BI56" s="47" t="s">
        <v>5</v>
      </c>
      <c r="BJ56" s="48"/>
      <c r="BK56" s="48"/>
      <c r="BL56" s="48"/>
      <c r="BM56" s="48"/>
      <c r="BN56" s="48"/>
      <c r="BO56" s="48"/>
      <c r="BP56" s="48"/>
      <c r="BQ56" s="48"/>
      <c r="BR56" s="48"/>
      <c r="BS56" s="49"/>
      <c r="BT56" s="145"/>
      <c r="BU56" s="146"/>
      <c r="BV56" s="146"/>
      <c r="BW56" s="146"/>
      <c r="BX56" s="146"/>
      <c r="BY56" s="146"/>
      <c r="BZ56" s="146"/>
      <c r="CA56" s="146"/>
      <c r="CB56" s="146"/>
      <c r="CC56" s="147"/>
      <c r="CD56" s="145"/>
      <c r="CE56" s="146"/>
      <c r="CF56" s="146"/>
      <c r="CG56" s="146"/>
      <c r="CH56" s="146"/>
      <c r="CI56" s="146"/>
      <c r="CJ56" s="146"/>
      <c r="CK56" s="146"/>
      <c r="CL56" s="146"/>
      <c r="CM56" s="147"/>
      <c r="CN56" s="148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50"/>
    </row>
    <row r="57" spans="1:104" s="104" customFormat="1" ht="30" customHeight="1">
      <c r="A57" s="111" t="s">
        <v>108</v>
      </c>
      <c r="B57" s="112"/>
      <c r="C57" s="112"/>
      <c r="D57" s="112"/>
      <c r="E57" s="112"/>
      <c r="F57" s="112"/>
      <c r="G57" s="112"/>
      <c r="H57" s="112"/>
      <c r="I57" s="113"/>
      <c r="J57" s="39"/>
      <c r="K57" s="149" t="s">
        <v>42</v>
      </c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15"/>
      <c r="BI57" s="47" t="s">
        <v>43</v>
      </c>
      <c r="BJ57" s="48"/>
      <c r="BK57" s="48"/>
      <c r="BL57" s="48"/>
      <c r="BM57" s="48"/>
      <c r="BN57" s="48"/>
      <c r="BO57" s="48"/>
      <c r="BP57" s="48"/>
      <c r="BQ57" s="48"/>
      <c r="BR57" s="48"/>
      <c r="BS57" s="49"/>
      <c r="BT57" s="145"/>
      <c r="BU57" s="146"/>
      <c r="BV57" s="146"/>
      <c r="BW57" s="146"/>
      <c r="BX57" s="146"/>
      <c r="BY57" s="146"/>
      <c r="BZ57" s="146"/>
      <c r="CA57" s="146"/>
      <c r="CB57" s="146"/>
      <c r="CC57" s="147"/>
      <c r="CD57" s="145"/>
      <c r="CE57" s="146"/>
      <c r="CF57" s="146"/>
      <c r="CG57" s="146"/>
      <c r="CH57" s="146"/>
      <c r="CI57" s="146"/>
      <c r="CJ57" s="146"/>
      <c r="CK57" s="146"/>
      <c r="CL57" s="146"/>
      <c r="CM57" s="147"/>
      <c r="CN57" s="148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50"/>
    </row>
    <row r="58" spans="1:104" s="104" customFormat="1" ht="96" customHeight="1">
      <c r="A58" s="111" t="s">
        <v>109</v>
      </c>
      <c r="B58" s="112"/>
      <c r="C58" s="112"/>
      <c r="D58" s="112"/>
      <c r="E58" s="112"/>
      <c r="F58" s="112"/>
      <c r="G58" s="112"/>
      <c r="H58" s="112"/>
      <c r="I58" s="113"/>
      <c r="J58" s="39"/>
      <c r="K58" s="149" t="s">
        <v>44</v>
      </c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15"/>
      <c r="BI58" s="47" t="s">
        <v>5</v>
      </c>
      <c r="BJ58" s="48"/>
      <c r="BK58" s="48"/>
      <c r="BL58" s="48"/>
      <c r="BM58" s="48"/>
      <c r="BN58" s="48"/>
      <c r="BO58" s="48"/>
      <c r="BP58" s="48"/>
      <c r="BQ58" s="48"/>
      <c r="BR58" s="48"/>
      <c r="BS58" s="49"/>
      <c r="BT58" s="145"/>
      <c r="BU58" s="146"/>
      <c r="BV58" s="146"/>
      <c r="BW58" s="146"/>
      <c r="BX58" s="146"/>
      <c r="BY58" s="146"/>
      <c r="BZ58" s="146"/>
      <c r="CA58" s="146"/>
      <c r="CB58" s="146"/>
      <c r="CC58" s="147"/>
      <c r="CD58" s="145"/>
      <c r="CE58" s="146"/>
      <c r="CF58" s="146"/>
      <c r="CG58" s="146"/>
      <c r="CH58" s="146"/>
      <c r="CI58" s="146"/>
      <c r="CJ58" s="146"/>
      <c r="CK58" s="146"/>
      <c r="CL58" s="146"/>
      <c r="CM58" s="147"/>
      <c r="CN58" s="148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50"/>
    </row>
    <row r="59" spans="1:104" s="104" customFormat="1" ht="13.5">
      <c r="A59" s="111" t="s">
        <v>110</v>
      </c>
      <c r="B59" s="112"/>
      <c r="C59" s="112"/>
      <c r="D59" s="112"/>
      <c r="E59" s="112"/>
      <c r="F59" s="112"/>
      <c r="G59" s="112"/>
      <c r="H59" s="112"/>
      <c r="I59" s="113"/>
      <c r="J59" s="39"/>
      <c r="K59" s="149" t="s">
        <v>111</v>
      </c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15"/>
      <c r="BI59" s="47" t="s">
        <v>5</v>
      </c>
      <c r="BJ59" s="48"/>
      <c r="BK59" s="48"/>
      <c r="BL59" s="48"/>
      <c r="BM59" s="48"/>
      <c r="BN59" s="48"/>
      <c r="BO59" s="48"/>
      <c r="BP59" s="48"/>
      <c r="BQ59" s="48"/>
      <c r="BR59" s="48"/>
      <c r="BS59" s="49"/>
      <c r="BT59" s="145">
        <f>BT61+BT60</f>
        <v>0</v>
      </c>
      <c r="BU59" s="146"/>
      <c r="BV59" s="146"/>
      <c r="BW59" s="146"/>
      <c r="BX59" s="146"/>
      <c r="BY59" s="146"/>
      <c r="BZ59" s="146"/>
      <c r="CA59" s="146"/>
      <c r="CB59" s="146"/>
      <c r="CC59" s="147"/>
      <c r="CD59" s="145">
        <f>CD61+CD60</f>
        <v>0</v>
      </c>
      <c r="CE59" s="146"/>
      <c r="CF59" s="146"/>
      <c r="CG59" s="146"/>
      <c r="CH59" s="146"/>
      <c r="CI59" s="146"/>
      <c r="CJ59" s="146"/>
      <c r="CK59" s="146"/>
      <c r="CL59" s="146"/>
      <c r="CM59" s="147"/>
      <c r="CN59" s="148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50"/>
    </row>
    <row r="60" spans="1:104" s="104" customFormat="1" ht="13.5">
      <c r="A60" s="111"/>
      <c r="B60" s="112"/>
      <c r="C60" s="112"/>
      <c r="D60" s="112"/>
      <c r="E60" s="112"/>
      <c r="F60" s="112"/>
      <c r="G60" s="112"/>
      <c r="H60" s="112"/>
      <c r="I60" s="113"/>
      <c r="J60" s="39"/>
      <c r="K60" s="155" t="s">
        <v>213</v>
      </c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15"/>
      <c r="BI60" s="47" t="s">
        <v>5</v>
      </c>
      <c r="BJ60" s="48"/>
      <c r="BK60" s="48"/>
      <c r="BL60" s="48"/>
      <c r="BM60" s="48"/>
      <c r="BN60" s="48"/>
      <c r="BO60" s="48"/>
      <c r="BP60" s="48"/>
      <c r="BQ60" s="48"/>
      <c r="BR60" s="48"/>
      <c r="BS60" s="49"/>
      <c r="BT60" s="145">
        <v>0</v>
      </c>
      <c r="BU60" s="146"/>
      <c r="BV60" s="146"/>
      <c r="BW60" s="146"/>
      <c r="BX60" s="146"/>
      <c r="BY60" s="146"/>
      <c r="BZ60" s="146"/>
      <c r="CA60" s="146"/>
      <c r="CB60" s="146"/>
      <c r="CC60" s="147"/>
      <c r="CD60" s="156">
        <v>0</v>
      </c>
      <c r="CE60" s="157"/>
      <c r="CF60" s="157"/>
      <c r="CG60" s="157"/>
      <c r="CH60" s="157"/>
      <c r="CI60" s="157"/>
      <c r="CJ60" s="157"/>
      <c r="CK60" s="157"/>
      <c r="CL60" s="157"/>
      <c r="CM60" s="158"/>
      <c r="CN60" s="148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50"/>
    </row>
    <row r="61" spans="1:104" s="104" customFormat="1" ht="13.5">
      <c r="A61" s="111"/>
      <c r="B61" s="112"/>
      <c r="C61" s="112"/>
      <c r="D61" s="112"/>
      <c r="E61" s="112"/>
      <c r="F61" s="112"/>
      <c r="G61" s="112"/>
      <c r="H61" s="112"/>
      <c r="I61" s="113"/>
      <c r="J61" s="39"/>
      <c r="K61" s="155" t="s">
        <v>215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15"/>
      <c r="BI61" s="47" t="s">
        <v>5</v>
      </c>
      <c r="BJ61" s="48"/>
      <c r="BK61" s="48"/>
      <c r="BL61" s="48"/>
      <c r="BM61" s="48"/>
      <c r="BN61" s="48"/>
      <c r="BO61" s="48"/>
      <c r="BP61" s="48"/>
      <c r="BQ61" s="48"/>
      <c r="BR61" s="48"/>
      <c r="BS61" s="49"/>
      <c r="BT61" s="145">
        <v>0</v>
      </c>
      <c r="BU61" s="146"/>
      <c r="BV61" s="146"/>
      <c r="BW61" s="146"/>
      <c r="BX61" s="146"/>
      <c r="BY61" s="146"/>
      <c r="BZ61" s="146"/>
      <c r="CA61" s="146"/>
      <c r="CB61" s="146"/>
      <c r="CC61" s="147"/>
      <c r="CD61" s="145">
        <v>0</v>
      </c>
      <c r="CE61" s="146"/>
      <c r="CF61" s="146"/>
      <c r="CG61" s="146"/>
      <c r="CH61" s="146"/>
      <c r="CI61" s="146"/>
      <c r="CJ61" s="146"/>
      <c r="CK61" s="146"/>
      <c r="CL61" s="146"/>
      <c r="CM61" s="147"/>
      <c r="CN61" s="148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50"/>
    </row>
    <row r="62" spans="1:104" s="104" customFormat="1" ht="45" customHeight="1">
      <c r="A62" s="111" t="s">
        <v>14</v>
      </c>
      <c r="B62" s="112"/>
      <c r="C62" s="112"/>
      <c r="D62" s="112"/>
      <c r="E62" s="112"/>
      <c r="F62" s="112"/>
      <c r="G62" s="112"/>
      <c r="H62" s="112"/>
      <c r="I62" s="113"/>
      <c r="J62" s="39"/>
      <c r="K62" s="149" t="s">
        <v>112</v>
      </c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15"/>
      <c r="BI62" s="47" t="s">
        <v>5</v>
      </c>
      <c r="BJ62" s="48"/>
      <c r="BK62" s="48"/>
      <c r="BL62" s="48"/>
      <c r="BM62" s="48"/>
      <c r="BN62" s="48"/>
      <c r="BO62" s="48"/>
      <c r="BP62" s="48"/>
      <c r="BQ62" s="48"/>
      <c r="BR62" s="48"/>
      <c r="BS62" s="49"/>
      <c r="BT62" s="145">
        <v>-1848.3</v>
      </c>
      <c r="BU62" s="146"/>
      <c r="BV62" s="146"/>
      <c r="BW62" s="146"/>
      <c r="BX62" s="146"/>
      <c r="BY62" s="146"/>
      <c r="BZ62" s="146"/>
      <c r="CA62" s="146"/>
      <c r="CB62" s="146"/>
      <c r="CC62" s="147"/>
      <c r="CD62" s="145">
        <v>0</v>
      </c>
      <c r="CE62" s="146"/>
      <c r="CF62" s="146"/>
      <c r="CG62" s="146"/>
      <c r="CH62" s="146"/>
      <c r="CI62" s="146"/>
      <c r="CJ62" s="146"/>
      <c r="CK62" s="146"/>
      <c r="CL62" s="146"/>
      <c r="CM62" s="147"/>
      <c r="CN62" s="148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50"/>
    </row>
    <row r="63" spans="1:104" s="104" customFormat="1" ht="30" customHeight="1">
      <c r="A63" s="111" t="s">
        <v>15</v>
      </c>
      <c r="B63" s="112"/>
      <c r="C63" s="112"/>
      <c r="D63" s="112"/>
      <c r="E63" s="112"/>
      <c r="F63" s="112"/>
      <c r="G63" s="112"/>
      <c r="H63" s="112"/>
      <c r="I63" s="113"/>
      <c r="J63" s="39"/>
      <c r="K63" s="149" t="s">
        <v>45</v>
      </c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15"/>
      <c r="BI63" s="47" t="s">
        <v>5</v>
      </c>
      <c r="BJ63" s="48"/>
      <c r="BK63" s="48"/>
      <c r="BL63" s="48"/>
      <c r="BM63" s="48"/>
      <c r="BN63" s="48"/>
      <c r="BO63" s="48"/>
      <c r="BP63" s="48"/>
      <c r="BQ63" s="48"/>
      <c r="BR63" s="48"/>
      <c r="BS63" s="49"/>
      <c r="BT63" s="145">
        <f>BT22+BT26+BT28</f>
        <v>22462.23</v>
      </c>
      <c r="BU63" s="146"/>
      <c r="BV63" s="146"/>
      <c r="BW63" s="146"/>
      <c r="BX63" s="146"/>
      <c r="BY63" s="146"/>
      <c r="BZ63" s="146"/>
      <c r="CA63" s="146"/>
      <c r="CB63" s="146"/>
      <c r="CC63" s="147"/>
      <c r="CD63" s="145">
        <f>CD22+CD26+CD28</f>
        <v>5321.44454</v>
      </c>
      <c r="CE63" s="146"/>
      <c r="CF63" s="146"/>
      <c r="CG63" s="146"/>
      <c r="CH63" s="146"/>
      <c r="CI63" s="146"/>
      <c r="CJ63" s="146"/>
      <c r="CK63" s="146"/>
      <c r="CL63" s="146"/>
      <c r="CM63" s="147"/>
      <c r="CN63" s="148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50"/>
    </row>
    <row r="64" spans="1:104" s="104" customFormat="1" ht="31.5" customHeight="1">
      <c r="A64" s="111" t="s">
        <v>16</v>
      </c>
      <c r="B64" s="112"/>
      <c r="C64" s="112"/>
      <c r="D64" s="112"/>
      <c r="E64" s="112"/>
      <c r="F64" s="112"/>
      <c r="G64" s="112"/>
      <c r="H64" s="112"/>
      <c r="I64" s="113"/>
      <c r="J64" s="39"/>
      <c r="K64" s="149" t="s">
        <v>46</v>
      </c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15"/>
      <c r="BI64" s="47" t="s">
        <v>5</v>
      </c>
      <c r="BJ64" s="48"/>
      <c r="BK64" s="48"/>
      <c r="BL64" s="48"/>
      <c r="BM64" s="48"/>
      <c r="BN64" s="48"/>
      <c r="BO64" s="48"/>
      <c r="BP64" s="48"/>
      <c r="BQ64" s="48"/>
      <c r="BR64" s="48"/>
      <c r="BS64" s="49"/>
      <c r="BT64" s="145">
        <v>17964.98</v>
      </c>
      <c r="BU64" s="146"/>
      <c r="BV64" s="146"/>
      <c r="BW64" s="146"/>
      <c r="BX64" s="146"/>
      <c r="BY64" s="146"/>
      <c r="BZ64" s="146"/>
      <c r="CA64" s="146"/>
      <c r="CB64" s="146"/>
      <c r="CC64" s="147"/>
      <c r="CD64" s="145">
        <f>14303.84804</f>
        <v>14303.84804</v>
      </c>
      <c r="CE64" s="146"/>
      <c r="CF64" s="146"/>
      <c r="CG64" s="146"/>
      <c r="CH64" s="146"/>
      <c r="CI64" s="146"/>
      <c r="CJ64" s="146"/>
      <c r="CK64" s="146"/>
      <c r="CL64" s="146"/>
      <c r="CM64" s="147"/>
      <c r="CN64" s="148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50"/>
    </row>
    <row r="65" spans="1:104" s="104" customFormat="1" ht="30" customHeight="1">
      <c r="A65" s="111" t="s">
        <v>7</v>
      </c>
      <c r="B65" s="112"/>
      <c r="C65" s="112"/>
      <c r="D65" s="112"/>
      <c r="E65" s="112"/>
      <c r="F65" s="112"/>
      <c r="G65" s="112"/>
      <c r="H65" s="112"/>
      <c r="I65" s="113"/>
      <c r="J65" s="39"/>
      <c r="K65" s="149" t="s">
        <v>47</v>
      </c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15"/>
      <c r="BI65" s="47" t="s">
        <v>48</v>
      </c>
      <c r="BJ65" s="48"/>
      <c r="BK65" s="48"/>
      <c r="BL65" s="48"/>
      <c r="BM65" s="48"/>
      <c r="BN65" s="48"/>
      <c r="BO65" s="48"/>
      <c r="BP65" s="48"/>
      <c r="BQ65" s="48"/>
      <c r="BR65" s="48"/>
      <c r="BS65" s="49"/>
      <c r="BT65" s="47">
        <v>19.101</v>
      </c>
      <c r="BU65" s="48"/>
      <c r="BV65" s="48"/>
      <c r="BW65" s="48"/>
      <c r="BX65" s="48"/>
      <c r="BY65" s="48"/>
      <c r="BZ65" s="48"/>
      <c r="CA65" s="48"/>
      <c r="CB65" s="48"/>
      <c r="CC65" s="49"/>
      <c r="CD65" s="47">
        <v>9.5518</v>
      </c>
      <c r="CE65" s="48"/>
      <c r="CF65" s="48"/>
      <c r="CG65" s="48"/>
      <c r="CH65" s="48"/>
      <c r="CI65" s="48"/>
      <c r="CJ65" s="48"/>
      <c r="CK65" s="48"/>
      <c r="CL65" s="48"/>
      <c r="CM65" s="49"/>
      <c r="CN65" s="148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50"/>
    </row>
    <row r="66" spans="1:104" s="104" customFormat="1" ht="54" customHeight="1">
      <c r="A66" s="111" t="s">
        <v>20</v>
      </c>
      <c r="B66" s="112"/>
      <c r="C66" s="112"/>
      <c r="D66" s="112"/>
      <c r="E66" s="112"/>
      <c r="F66" s="112"/>
      <c r="G66" s="112"/>
      <c r="H66" s="112"/>
      <c r="I66" s="113"/>
      <c r="J66" s="39"/>
      <c r="K66" s="149" t="s">
        <v>49</v>
      </c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15"/>
      <c r="BI66" s="47" t="s">
        <v>5</v>
      </c>
      <c r="BJ66" s="48"/>
      <c r="BK66" s="48"/>
      <c r="BL66" s="48"/>
      <c r="BM66" s="48"/>
      <c r="BN66" s="48"/>
      <c r="BO66" s="48"/>
      <c r="BP66" s="48"/>
      <c r="BQ66" s="48"/>
      <c r="BR66" s="48"/>
      <c r="BS66" s="49"/>
      <c r="BT66" s="47">
        <v>10438.823</v>
      </c>
      <c r="BU66" s="48"/>
      <c r="BV66" s="48"/>
      <c r="BW66" s="48"/>
      <c r="BX66" s="48"/>
      <c r="BY66" s="48"/>
      <c r="BZ66" s="48"/>
      <c r="CA66" s="48"/>
      <c r="CB66" s="48"/>
      <c r="CC66" s="49"/>
      <c r="CD66" s="47">
        <f>CD64</f>
        <v>14303.84804</v>
      </c>
      <c r="CE66" s="48"/>
      <c r="CF66" s="48"/>
      <c r="CG66" s="48"/>
      <c r="CH66" s="48"/>
      <c r="CI66" s="48"/>
      <c r="CJ66" s="48"/>
      <c r="CK66" s="48"/>
      <c r="CL66" s="48"/>
      <c r="CM66" s="49"/>
      <c r="CN66" s="148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50"/>
    </row>
    <row r="67" spans="1:104" s="104" customFormat="1" ht="57" customHeight="1">
      <c r="A67" s="111" t="s">
        <v>18</v>
      </c>
      <c r="B67" s="112"/>
      <c r="C67" s="112"/>
      <c r="D67" s="112"/>
      <c r="E67" s="112"/>
      <c r="F67" s="112"/>
      <c r="G67" s="112"/>
      <c r="H67" s="112"/>
      <c r="I67" s="113"/>
      <c r="J67" s="39"/>
      <c r="K67" s="149" t="s">
        <v>50</v>
      </c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15"/>
      <c r="BI67" s="47" t="s">
        <v>24</v>
      </c>
      <c r="BJ67" s="48"/>
      <c r="BK67" s="48"/>
      <c r="BL67" s="48"/>
      <c r="BM67" s="48"/>
      <c r="BN67" s="48"/>
      <c r="BO67" s="48"/>
      <c r="BP67" s="48"/>
      <c r="BQ67" s="48"/>
      <c r="BR67" s="48"/>
      <c r="BS67" s="49"/>
      <c r="BT67" s="47" t="s">
        <v>24</v>
      </c>
      <c r="BU67" s="48"/>
      <c r="BV67" s="48"/>
      <c r="BW67" s="48"/>
      <c r="BX67" s="48"/>
      <c r="BY67" s="48"/>
      <c r="BZ67" s="48"/>
      <c r="CA67" s="48"/>
      <c r="CB67" s="48"/>
      <c r="CC67" s="49"/>
      <c r="CD67" s="47" t="s">
        <v>24</v>
      </c>
      <c r="CE67" s="48"/>
      <c r="CF67" s="48"/>
      <c r="CG67" s="48"/>
      <c r="CH67" s="48"/>
      <c r="CI67" s="48"/>
      <c r="CJ67" s="48"/>
      <c r="CK67" s="48"/>
      <c r="CL67" s="48"/>
      <c r="CM67" s="49"/>
      <c r="CN67" s="116" t="s">
        <v>24</v>
      </c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8"/>
    </row>
    <row r="68" spans="1:104" s="104" customFormat="1" ht="30" customHeight="1">
      <c r="A68" s="111" t="s">
        <v>6</v>
      </c>
      <c r="B68" s="112"/>
      <c r="C68" s="112"/>
      <c r="D68" s="112"/>
      <c r="E68" s="112"/>
      <c r="F68" s="112"/>
      <c r="G68" s="112"/>
      <c r="H68" s="112"/>
      <c r="I68" s="113"/>
      <c r="J68" s="39"/>
      <c r="K68" s="149" t="s">
        <v>51</v>
      </c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15"/>
      <c r="BI68" s="47" t="s">
        <v>52</v>
      </c>
      <c r="BJ68" s="48"/>
      <c r="BK68" s="48"/>
      <c r="BL68" s="48"/>
      <c r="BM68" s="48"/>
      <c r="BN68" s="48"/>
      <c r="BO68" s="48"/>
      <c r="BP68" s="48"/>
      <c r="BQ68" s="48"/>
      <c r="BR68" s="48"/>
      <c r="BS68" s="49"/>
      <c r="BT68" s="47"/>
      <c r="BU68" s="48"/>
      <c r="BV68" s="48"/>
      <c r="BW68" s="48"/>
      <c r="BX68" s="48"/>
      <c r="BY68" s="48"/>
      <c r="BZ68" s="48"/>
      <c r="CA68" s="48"/>
      <c r="CB68" s="48"/>
      <c r="CC68" s="49"/>
      <c r="CD68" s="47">
        <v>6955</v>
      </c>
      <c r="CE68" s="48"/>
      <c r="CF68" s="48"/>
      <c r="CG68" s="48"/>
      <c r="CH68" s="48"/>
      <c r="CI68" s="48"/>
      <c r="CJ68" s="48"/>
      <c r="CK68" s="48"/>
      <c r="CL68" s="48"/>
      <c r="CM68" s="49"/>
      <c r="CN68" s="148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50"/>
    </row>
    <row r="69" spans="1:104" s="104" customFormat="1" ht="15" customHeight="1">
      <c r="A69" s="111" t="s">
        <v>25</v>
      </c>
      <c r="B69" s="112"/>
      <c r="C69" s="112"/>
      <c r="D69" s="112"/>
      <c r="E69" s="112"/>
      <c r="F69" s="112"/>
      <c r="G69" s="112"/>
      <c r="H69" s="112"/>
      <c r="I69" s="113"/>
      <c r="J69" s="39"/>
      <c r="K69" s="149" t="s">
        <v>53</v>
      </c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15"/>
      <c r="BI69" s="47" t="s">
        <v>54</v>
      </c>
      <c r="BJ69" s="48"/>
      <c r="BK69" s="48"/>
      <c r="BL69" s="48"/>
      <c r="BM69" s="48"/>
      <c r="BN69" s="48"/>
      <c r="BO69" s="48"/>
      <c r="BP69" s="48"/>
      <c r="BQ69" s="48"/>
      <c r="BR69" s="48"/>
      <c r="BS69" s="49"/>
      <c r="BT69" s="47"/>
      <c r="BU69" s="48"/>
      <c r="BV69" s="48"/>
      <c r="BW69" s="48"/>
      <c r="BX69" s="48"/>
      <c r="BY69" s="48"/>
      <c r="BZ69" s="48"/>
      <c r="CA69" s="48"/>
      <c r="CB69" s="48"/>
      <c r="CC69" s="49"/>
      <c r="CD69" s="47">
        <v>106.89</v>
      </c>
      <c r="CE69" s="48"/>
      <c r="CF69" s="48"/>
      <c r="CG69" s="48"/>
      <c r="CH69" s="48"/>
      <c r="CI69" s="48"/>
      <c r="CJ69" s="48"/>
      <c r="CK69" s="48"/>
      <c r="CL69" s="48"/>
      <c r="CM69" s="49"/>
      <c r="CN69" s="148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50"/>
    </row>
    <row r="70" spans="1:104" s="104" customFormat="1" ht="30" customHeight="1">
      <c r="A70" s="111" t="s">
        <v>55</v>
      </c>
      <c r="B70" s="112"/>
      <c r="C70" s="112"/>
      <c r="D70" s="112"/>
      <c r="E70" s="112"/>
      <c r="F70" s="112"/>
      <c r="G70" s="112"/>
      <c r="H70" s="112"/>
      <c r="I70" s="113"/>
      <c r="J70" s="39"/>
      <c r="K70" s="114" t="s">
        <v>226</v>
      </c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5"/>
      <c r="BI70" s="47" t="s">
        <v>54</v>
      </c>
      <c r="BJ70" s="48"/>
      <c r="BK70" s="48"/>
      <c r="BL70" s="48"/>
      <c r="BM70" s="48"/>
      <c r="BN70" s="48"/>
      <c r="BO70" s="48"/>
      <c r="BP70" s="48"/>
      <c r="BQ70" s="48"/>
      <c r="BR70" s="48"/>
      <c r="BS70" s="49"/>
      <c r="BT70" s="47"/>
      <c r="BU70" s="48"/>
      <c r="BV70" s="48"/>
      <c r="BW70" s="48"/>
      <c r="BX70" s="48"/>
      <c r="BY70" s="48"/>
      <c r="BZ70" s="48"/>
      <c r="CA70" s="48"/>
      <c r="CB70" s="48"/>
      <c r="CC70" s="49"/>
      <c r="CD70" s="47">
        <f>CD69</f>
        <v>106.89</v>
      </c>
      <c r="CE70" s="48"/>
      <c r="CF70" s="48"/>
      <c r="CG70" s="48"/>
      <c r="CH70" s="48"/>
      <c r="CI70" s="48"/>
      <c r="CJ70" s="48"/>
      <c r="CK70" s="48"/>
      <c r="CL70" s="48"/>
      <c r="CM70" s="49"/>
      <c r="CN70" s="148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50"/>
    </row>
    <row r="71" spans="1:114" s="104" customFormat="1" ht="30" customHeight="1">
      <c r="A71" s="132" t="s">
        <v>56</v>
      </c>
      <c r="B71" s="133"/>
      <c r="C71" s="133"/>
      <c r="D71" s="133"/>
      <c r="E71" s="133"/>
      <c r="F71" s="133"/>
      <c r="G71" s="133"/>
      <c r="H71" s="133"/>
      <c r="I71" s="134"/>
      <c r="J71" s="135"/>
      <c r="K71" s="153" t="s">
        <v>113</v>
      </c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37"/>
      <c r="BI71" s="138" t="s">
        <v>57</v>
      </c>
      <c r="BJ71" s="58"/>
      <c r="BK71" s="58"/>
      <c r="BL71" s="58"/>
      <c r="BM71" s="58"/>
      <c r="BN71" s="58"/>
      <c r="BO71" s="58"/>
      <c r="BP71" s="58"/>
      <c r="BQ71" s="58"/>
      <c r="BR71" s="58"/>
      <c r="BS71" s="59"/>
      <c r="BT71" s="138"/>
      <c r="BU71" s="58"/>
      <c r="BV71" s="58"/>
      <c r="BW71" s="58"/>
      <c r="BX71" s="58"/>
      <c r="BY71" s="58"/>
      <c r="BZ71" s="58"/>
      <c r="CA71" s="58"/>
      <c r="CB71" s="58"/>
      <c r="CC71" s="59"/>
      <c r="CD71" s="53">
        <f>CD72+CD73</f>
        <v>620</v>
      </c>
      <c r="CE71" s="54"/>
      <c r="CF71" s="54"/>
      <c r="CG71" s="54"/>
      <c r="CH71" s="54"/>
      <c r="CI71" s="54"/>
      <c r="CJ71" s="54"/>
      <c r="CK71" s="54"/>
      <c r="CL71" s="54"/>
      <c r="CM71" s="55"/>
      <c r="CN71" s="148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50"/>
      <c r="DJ71" s="131"/>
    </row>
    <row r="72" spans="1:104" s="104" customFormat="1" ht="30" customHeight="1">
      <c r="A72" s="111" t="s">
        <v>218</v>
      </c>
      <c r="B72" s="112"/>
      <c r="C72" s="112"/>
      <c r="D72" s="112"/>
      <c r="E72" s="112"/>
      <c r="F72" s="112"/>
      <c r="G72" s="112"/>
      <c r="H72" s="112"/>
      <c r="I72" s="113"/>
      <c r="J72" s="39"/>
      <c r="K72" s="149" t="s">
        <v>216</v>
      </c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15"/>
      <c r="BI72" s="47" t="s">
        <v>57</v>
      </c>
      <c r="BJ72" s="48"/>
      <c r="BK72" s="48"/>
      <c r="BL72" s="48"/>
      <c r="BM72" s="48"/>
      <c r="BN72" s="48"/>
      <c r="BO72" s="48"/>
      <c r="BP72" s="48"/>
      <c r="BQ72" s="48"/>
      <c r="BR72" s="48"/>
      <c r="BS72" s="49"/>
      <c r="BT72" s="47"/>
      <c r="BU72" s="48"/>
      <c r="BV72" s="48"/>
      <c r="BW72" s="48"/>
      <c r="BX72" s="48"/>
      <c r="BY72" s="48"/>
      <c r="BZ72" s="48"/>
      <c r="CA72" s="48"/>
      <c r="CB72" s="48"/>
      <c r="CC72" s="49"/>
      <c r="CD72" s="50">
        <v>276.82</v>
      </c>
      <c r="CE72" s="51"/>
      <c r="CF72" s="51"/>
      <c r="CG72" s="51"/>
      <c r="CH72" s="51"/>
      <c r="CI72" s="51"/>
      <c r="CJ72" s="51"/>
      <c r="CK72" s="51"/>
      <c r="CL72" s="51"/>
      <c r="CM72" s="52"/>
      <c r="CN72" s="148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50"/>
    </row>
    <row r="73" spans="1:104" s="104" customFormat="1" ht="30" customHeight="1">
      <c r="A73" s="111" t="s">
        <v>219</v>
      </c>
      <c r="B73" s="112"/>
      <c r="C73" s="112"/>
      <c r="D73" s="112"/>
      <c r="E73" s="112"/>
      <c r="F73" s="112"/>
      <c r="G73" s="112"/>
      <c r="H73" s="112"/>
      <c r="I73" s="113"/>
      <c r="J73" s="39"/>
      <c r="K73" s="149" t="s">
        <v>217</v>
      </c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15"/>
      <c r="BI73" s="47" t="s">
        <v>57</v>
      </c>
      <c r="BJ73" s="48"/>
      <c r="BK73" s="48"/>
      <c r="BL73" s="48"/>
      <c r="BM73" s="48"/>
      <c r="BN73" s="48"/>
      <c r="BO73" s="48"/>
      <c r="BP73" s="48"/>
      <c r="BQ73" s="48"/>
      <c r="BR73" s="48"/>
      <c r="BS73" s="49"/>
      <c r="BT73" s="47"/>
      <c r="BU73" s="48"/>
      <c r="BV73" s="48"/>
      <c r="BW73" s="48"/>
      <c r="BX73" s="48"/>
      <c r="BY73" s="48"/>
      <c r="BZ73" s="48"/>
      <c r="CA73" s="48"/>
      <c r="CB73" s="48"/>
      <c r="CC73" s="49"/>
      <c r="CD73" s="50">
        <v>343.18</v>
      </c>
      <c r="CE73" s="51"/>
      <c r="CF73" s="51"/>
      <c r="CG73" s="51"/>
      <c r="CH73" s="51"/>
      <c r="CI73" s="51"/>
      <c r="CJ73" s="51"/>
      <c r="CK73" s="51"/>
      <c r="CL73" s="51"/>
      <c r="CM73" s="52"/>
      <c r="CN73" s="159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15"/>
    </row>
    <row r="74" spans="1:104" s="104" customFormat="1" ht="30" customHeight="1">
      <c r="A74" s="132" t="s">
        <v>58</v>
      </c>
      <c r="B74" s="133"/>
      <c r="C74" s="133"/>
      <c r="D74" s="133"/>
      <c r="E74" s="133"/>
      <c r="F74" s="133"/>
      <c r="G74" s="133"/>
      <c r="H74" s="133"/>
      <c r="I74" s="134"/>
      <c r="J74" s="135"/>
      <c r="K74" s="153" t="s">
        <v>114</v>
      </c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37"/>
      <c r="BI74" s="138" t="s">
        <v>57</v>
      </c>
      <c r="BJ74" s="58"/>
      <c r="BK74" s="58"/>
      <c r="BL74" s="58"/>
      <c r="BM74" s="58"/>
      <c r="BN74" s="58"/>
      <c r="BO74" s="58"/>
      <c r="BP74" s="58"/>
      <c r="BQ74" s="58"/>
      <c r="BR74" s="58"/>
      <c r="BS74" s="59"/>
      <c r="BT74" s="138"/>
      <c r="BU74" s="58"/>
      <c r="BV74" s="58"/>
      <c r="BW74" s="58"/>
      <c r="BX74" s="58"/>
      <c r="BY74" s="58"/>
      <c r="BZ74" s="58"/>
      <c r="CA74" s="58"/>
      <c r="CB74" s="58"/>
      <c r="CC74" s="59"/>
      <c r="CD74" s="53">
        <f>CD75+CD76+CD77</f>
        <v>1688.1</v>
      </c>
      <c r="CE74" s="54"/>
      <c r="CF74" s="54"/>
      <c r="CG74" s="54"/>
      <c r="CH74" s="54"/>
      <c r="CI74" s="54"/>
      <c r="CJ74" s="54"/>
      <c r="CK74" s="54"/>
      <c r="CL74" s="54"/>
      <c r="CM74" s="55"/>
      <c r="CN74" s="148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50"/>
    </row>
    <row r="75" spans="1:104" s="104" customFormat="1" ht="30" customHeight="1">
      <c r="A75" s="111" t="s">
        <v>222</v>
      </c>
      <c r="B75" s="112"/>
      <c r="C75" s="112"/>
      <c r="D75" s="112"/>
      <c r="E75" s="112"/>
      <c r="F75" s="112"/>
      <c r="G75" s="112"/>
      <c r="H75" s="112"/>
      <c r="I75" s="113"/>
      <c r="J75" s="39"/>
      <c r="K75" s="149" t="s">
        <v>225</v>
      </c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15"/>
      <c r="BI75" s="47" t="s">
        <v>57</v>
      </c>
      <c r="BJ75" s="48"/>
      <c r="BK75" s="48"/>
      <c r="BL75" s="48"/>
      <c r="BM75" s="48"/>
      <c r="BN75" s="48"/>
      <c r="BO75" s="48"/>
      <c r="BP75" s="48"/>
      <c r="BQ75" s="48"/>
      <c r="BR75" s="48"/>
      <c r="BS75" s="49"/>
      <c r="BT75" s="47"/>
      <c r="BU75" s="48"/>
      <c r="BV75" s="48"/>
      <c r="BW75" s="48"/>
      <c r="BX75" s="48"/>
      <c r="BY75" s="48"/>
      <c r="BZ75" s="48"/>
      <c r="CA75" s="48"/>
      <c r="CB75" s="48"/>
      <c r="CC75" s="49"/>
      <c r="CD75" s="50">
        <v>0</v>
      </c>
      <c r="CE75" s="51"/>
      <c r="CF75" s="51"/>
      <c r="CG75" s="51"/>
      <c r="CH75" s="51"/>
      <c r="CI75" s="51"/>
      <c r="CJ75" s="51"/>
      <c r="CK75" s="51"/>
      <c r="CL75" s="51"/>
      <c r="CM75" s="52"/>
      <c r="CN75" s="159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15"/>
    </row>
    <row r="76" spans="1:104" s="104" customFormat="1" ht="30" customHeight="1">
      <c r="A76" s="111" t="s">
        <v>223</v>
      </c>
      <c r="B76" s="112"/>
      <c r="C76" s="112"/>
      <c r="D76" s="112"/>
      <c r="E76" s="112"/>
      <c r="F76" s="112"/>
      <c r="G76" s="112"/>
      <c r="H76" s="112"/>
      <c r="I76" s="113"/>
      <c r="J76" s="39"/>
      <c r="K76" s="149" t="s">
        <v>220</v>
      </c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15"/>
      <c r="BI76" s="47" t="s">
        <v>57</v>
      </c>
      <c r="BJ76" s="48"/>
      <c r="BK76" s="48"/>
      <c r="BL76" s="48"/>
      <c r="BM76" s="48"/>
      <c r="BN76" s="48"/>
      <c r="BO76" s="48"/>
      <c r="BP76" s="48"/>
      <c r="BQ76" s="48"/>
      <c r="BR76" s="48"/>
      <c r="BS76" s="49"/>
      <c r="BT76" s="47"/>
      <c r="BU76" s="48"/>
      <c r="BV76" s="48"/>
      <c r="BW76" s="48"/>
      <c r="BX76" s="48"/>
      <c r="BY76" s="48"/>
      <c r="BZ76" s="48"/>
      <c r="CA76" s="48"/>
      <c r="CB76" s="48"/>
      <c r="CC76" s="49"/>
      <c r="CD76" s="50">
        <v>1688.1</v>
      </c>
      <c r="CE76" s="51"/>
      <c r="CF76" s="51"/>
      <c r="CG76" s="51"/>
      <c r="CH76" s="51"/>
      <c r="CI76" s="51"/>
      <c r="CJ76" s="51"/>
      <c r="CK76" s="51"/>
      <c r="CL76" s="51"/>
      <c r="CM76" s="52"/>
      <c r="CN76" s="148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50"/>
    </row>
    <row r="77" spans="1:104" s="104" customFormat="1" ht="30" customHeight="1">
      <c r="A77" s="111" t="s">
        <v>224</v>
      </c>
      <c r="B77" s="112"/>
      <c r="C77" s="112"/>
      <c r="D77" s="112"/>
      <c r="E77" s="112"/>
      <c r="F77" s="112"/>
      <c r="G77" s="112"/>
      <c r="H77" s="112"/>
      <c r="I77" s="113"/>
      <c r="J77" s="39"/>
      <c r="K77" s="149" t="s">
        <v>221</v>
      </c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15"/>
      <c r="BI77" s="47" t="s">
        <v>57</v>
      </c>
      <c r="BJ77" s="48"/>
      <c r="BK77" s="48"/>
      <c r="BL77" s="48"/>
      <c r="BM77" s="48"/>
      <c r="BN77" s="48"/>
      <c r="BO77" s="48"/>
      <c r="BP77" s="48"/>
      <c r="BQ77" s="48"/>
      <c r="BR77" s="48"/>
      <c r="BS77" s="49"/>
      <c r="BT77" s="47"/>
      <c r="BU77" s="48"/>
      <c r="BV77" s="48"/>
      <c r="BW77" s="48"/>
      <c r="BX77" s="48"/>
      <c r="BY77" s="48"/>
      <c r="BZ77" s="48"/>
      <c r="CA77" s="48"/>
      <c r="CB77" s="48"/>
      <c r="CC77" s="49"/>
      <c r="CD77" s="47">
        <v>0</v>
      </c>
      <c r="CE77" s="48"/>
      <c r="CF77" s="48"/>
      <c r="CG77" s="48"/>
      <c r="CH77" s="48"/>
      <c r="CI77" s="48"/>
      <c r="CJ77" s="48"/>
      <c r="CK77" s="48"/>
      <c r="CL77" s="48"/>
      <c r="CM77" s="49"/>
      <c r="CN77" s="159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15"/>
    </row>
    <row r="78" spans="1:104" s="104" customFormat="1" ht="15" customHeight="1">
      <c r="A78" s="111" t="s">
        <v>59</v>
      </c>
      <c r="B78" s="112"/>
      <c r="C78" s="112"/>
      <c r="D78" s="112"/>
      <c r="E78" s="112"/>
      <c r="F78" s="112"/>
      <c r="G78" s="112"/>
      <c r="H78" s="112"/>
      <c r="I78" s="113"/>
      <c r="J78" s="39"/>
      <c r="K78" s="149" t="s">
        <v>115</v>
      </c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15"/>
      <c r="BI78" s="47" t="s">
        <v>60</v>
      </c>
      <c r="BJ78" s="48"/>
      <c r="BK78" s="48"/>
      <c r="BL78" s="48"/>
      <c r="BM78" s="48"/>
      <c r="BN78" s="48"/>
      <c r="BO78" s="48"/>
      <c r="BP78" s="48"/>
      <c r="BQ78" s="48"/>
      <c r="BR78" s="48"/>
      <c r="BS78" s="49"/>
      <c r="BT78" s="47"/>
      <c r="BU78" s="48"/>
      <c r="BV78" s="48"/>
      <c r="BW78" s="48"/>
      <c r="BX78" s="48"/>
      <c r="BY78" s="48"/>
      <c r="BZ78" s="48"/>
      <c r="CA78" s="48"/>
      <c r="CB78" s="48"/>
      <c r="CC78" s="49"/>
      <c r="CD78" s="47">
        <v>321.94</v>
      </c>
      <c r="CE78" s="48"/>
      <c r="CF78" s="48"/>
      <c r="CG78" s="48"/>
      <c r="CH78" s="48"/>
      <c r="CI78" s="48"/>
      <c r="CJ78" s="48"/>
      <c r="CK78" s="48"/>
      <c r="CL78" s="48"/>
      <c r="CM78" s="49"/>
      <c r="CN78" s="148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50"/>
    </row>
    <row r="79" spans="1:104" s="104" customFormat="1" ht="30" customHeight="1">
      <c r="A79" s="111" t="s">
        <v>61</v>
      </c>
      <c r="B79" s="112"/>
      <c r="C79" s="112"/>
      <c r="D79" s="112"/>
      <c r="E79" s="112"/>
      <c r="F79" s="112"/>
      <c r="G79" s="112"/>
      <c r="H79" s="112"/>
      <c r="I79" s="113"/>
      <c r="J79" s="39"/>
      <c r="K79" s="114" t="s">
        <v>227</v>
      </c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5"/>
      <c r="BI79" s="47" t="s">
        <v>60</v>
      </c>
      <c r="BJ79" s="48"/>
      <c r="BK79" s="48"/>
      <c r="BL79" s="48"/>
      <c r="BM79" s="48"/>
      <c r="BN79" s="48"/>
      <c r="BO79" s="48"/>
      <c r="BP79" s="48"/>
      <c r="BQ79" s="48"/>
      <c r="BR79" s="48"/>
      <c r="BS79" s="49"/>
      <c r="BT79" s="47"/>
      <c r="BU79" s="48"/>
      <c r="BV79" s="48"/>
      <c r="BW79" s="48"/>
      <c r="BX79" s="48"/>
      <c r="BY79" s="48"/>
      <c r="BZ79" s="48"/>
      <c r="CA79" s="48"/>
      <c r="CB79" s="48"/>
      <c r="CC79" s="49"/>
      <c r="CD79" s="47">
        <f>CD78</f>
        <v>321.94</v>
      </c>
      <c r="CE79" s="48"/>
      <c r="CF79" s="48"/>
      <c r="CG79" s="48"/>
      <c r="CH79" s="48"/>
      <c r="CI79" s="48"/>
      <c r="CJ79" s="48"/>
      <c r="CK79" s="48"/>
      <c r="CL79" s="48"/>
      <c r="CM79" s="49"/>
      <c r="CN79" s="148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50"/>
    </row>
    <row r="80" spans="1:104" s="104" customFormat="1" ht="15" customHeight="1">
      <c r="A80" s="111" t="s">
        <v>62</v>
      </c>
      <c r="B80" s="112"/>
      <c r="C80" s="112"/>
      <c r="D80" s="112"/>
      <c r="E80" s="112"/>
      <c r="F80" s="112"/>
      <c r="G80" s="112"/>
      <c r="H80" s="112"/>
      <c r="I80" s="113"/>
      <c r="J80" s="39"/>
      <c r="K80" s="149" t="s">
        <v>63</v>
      </c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15"/>
      <c r="BI80" s="47" t="s">
        <v>23</v>
      </c>
      <c r="BJ80" s="48"/>
      <c r="BK80" s="48"/>
      <c r="BL80" s="48"/>
      <c r="BM80" s="48"/>
      <c r="BN80" s="48"/>
      <c r="BO80" s="48"/>
      <c r="BP80" s="48"/>
      <c r="BQ80" s="48"/>
      <c r="BR80" s="48"/>
      <c r="BS80" s="49"/>
      <c r="BT80" s="47"/>
      <c r="BU80" s="48"/>
      <c r="BV80" s="48"/>
      <c r="BW80" s="48"/>
      <c r="BX80" s="48"/>
      <c r="BY80" s="48"/>
      <c r="BZ80" s="48"/>
      <c r="CA80" s="48"/>
      <c r="CB80" s="48"/>
      <c r="CC80" s="49"/>
      <c r="CD80" s="161">
        <f>100-(1.55+12.53+92.13+1.42+10.92+94.81)*100/CD79</f>
        <v>33.72678138783624</v>
      </c>
      <c r="CE80" s="162"/>
      <c r="CF80" s="162"/>
      <c r="CG80" s="162"/>
      <c r="CH80" s="162"/>
      <c r="CI80" s="162"/>
      <c r="CJ80" s="162"/>
      <c r="CK80" s="162"/>
      <c r="CL80" s="162"/>
      <c r="CM80" s="163"/>
      <c r="CN80" s="148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50"/>
    </row>
    <row r="81" spans="1:114" s="104" customFormat="1" ht="30" customHeight="1">
      <c r="A81" s="111" t="s">
        <v>64</v>
      </c>
      <c r="B81" s="112"/>
      <c r="C81" s="112"/>
      <c r="D81" s="112"/>
      <c r="E81" s="112"/>
      <c r="F81" s="112"/>
      <c r="G81" s="112"/>
      <c r="H81" s="112"/>
      <c r="I81" s="113"/>
      <c r="J81" s="39"/>
      <c r="K81" s="149" t="s">
        <v>65</v>
      </c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15"/>
      <c r="BI81" s="47" t="s">
        <v>5</v>
      </c>
      <c r="BJ81" s="48"/>
      <c r="BK81" s="48"/>
      <c r="BL81" s="48"/>
      <c r="BM81" s="48"/>
      <c r="BN81" s="48"/>
      <c r="BO81" s="48"/>
      <c r="BP81" s="48"/>
      <c r="BQ81" s="48"/>
      <c r="BR81" s="48"/>
      <c r="BS81" s="49"/>
      <c r="BT81" s="47"/>
      <c r="BU81" s="48"/>
      <c r="BV81" s="48"/>
      <c r="BW81" s="48"/>
      <c r="BX81" s="48"/>
      <c r="BY81" s="48"/>
      <c r="BZ81" s="48"/>
      <c r="CA81" s="48"/>
      <c r="CB81" s="48"/>
      <c r="CC81" s="49"/>
      <c r="CD81" s="50">
        <f>964.74184+609.64689+202.78901+1703.45+86.837</f>
        <v>3567.46474</v>
      </c>
      <c r="CE81" s="51"/>
      <c r="CF81" s="51"/>
      <c r="CG81" s="51"/>
      <c r="CH81" s="51"/>
      <c r="CI81" s="51"/>
      <c r="CJ81" s="51"/>
      <c r="CK81" s="51"/>
      <c r="CL81" s="51"/>
      <c r="CM81" s="52"/>
      <c r="CN81" s="148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50"/>
      <c r="DJ81" s="164"/>
    </row>
    <row r="82" spans="1:104" s="104" customFormat="1" ht="30" customHeight="1">
      <c r="A82" s="111" t="s">
        <v>66</v>
      </c>
      <c r="B82" s="112"/>
      <c r="C82" s="112"/>
      <c r="D82" s="112"/>
      <c r="E82" s="112"/>
      <c r="F82" s="112"/>
      <c r="G82" s="112"/>
      <c r="H82" s="112"/>
      <c r="I82" s="113"/>
      <c r="J82" s="39"/>
      <c r="K82" s="149" t="s">
        <v>67</v>
      </c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15"/>
      <c r="BI82" s="47" t="s">
        <v>5</v>
      </c>
      <c r="BJ82" s="48"/>
      <c r="BK82" s="48"/>
      <c r="BL82" s="48"/>
      <c r="BM82" s="48"/>
      <c r="BN82" s="48"/>
      <c r="BO82" s="48"/>
      <c r="BP82" s="48"/>
      <c r="BQ82" s="48"/>
      <c r="BR82" s="48"/>
      <c r="BS82" s="49"/>
      <c r="BT82" s="47"/>
      <c r="BU82" s="48"/>
      <c r="BV82" s="48"/>
      <c r="BW82" s="48"/>
      <c r="BX82" s="48"/>
      <c r="BY82" s="48"/>
      <c r="BZ82" s="48"/>
      <c r="CA82" s="48"/>
      <c r="CB82" s="48"/>
      <c r="CC82" s="49"/>
      <c r="CD82" s="47">
        <v>0</v>
      </c>
      <c r="CE82" s="48"/>
      <c r="CF82" s="48"/>
      <c r="CG82" s="48"/>
      <c r="CH82" s="48"/>
      <c r="CI82" s="48"/>
      <c r="CJ82" s="48"/>
      <c r="CK82" s="48"/>
      <c r="CL82" s="48"/>
      <c r="CM82" s="49"/>
      <c r="CN82" s="148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50"/>
    </row>
    <row r="83" spans="1:104" s="104" customFormat="1" ht="39" customHeight="1">
      <c r="A83" s="111" t="s">
        <v>68</v>
      </c>
      <c r="B83" s="112"/>
      <c r="C83" s="112"/>
      <c r="D83" s="112"/>
      <c r="E83" s="112"/>
      <c r="F83" s="112"/>
      <c r="G83" s="112"/>
      <c r="H83" s="112"/>
      <c r="I83" s="113"/>
      <c r="J83" s="39"/>
      <c r="K83" s="149" t="s">
        <v>69</v>
      </c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15"/>
      <c r="BI83" s="47" t="s">
        <v>23</v>
      </c>
      <c r="BJ83" s="48"/>
      <c r="BK83" s="48"/>
      <c r="BL83" s="48"/>
      <c r="BM83" s="48"/>
      <c r="BN83" s="48"/>
      <c r="BO83" s="48"/>
      <c r="BP83" s="48"/>
      <c r="BQ83" s="48"/>
      <c r="BR83" s="48"/>
      <c r="BS83" s="49"/>
      <c r="BT83" s="47">
        <v>15.871</v>
      </c>
      <c r="BU83" s="48"/>
      <c r="BV83" s="48"/>
      <c r="BW83" s="48"/>
      <c r="BX83" s="48"/>
      <c r="BY83" s="48"/>
      <c r="BZ83" s="48"/>
      <c r="CA83" s="48"/>
      <c r="CB83" s="48"/>
      <c r="CC83" s="49"/>
      <c r="CD83" s="47">
        <v>7.74</v>
      </c>
      <c r="CE83" s="48"/>
      <c r="CF83" s="48"/>
      <c r="CG83" s="48"/>
      <c r="CH83" s="48"/>
      <c r="CI83" s="48"/>
      <c r="CJ83" s="48"/>
      <c r="CK83" s="48"/>
      <c r="CL83" s="48"/>
      <c r="CM83" s="49"/>
      <c r="CN83" s="116" t="s">
        <v>24</v>
      </c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8"/>
    </row>
    <row r="84" ht="15" customHeight="1"/>
    <row r="85" s="9" customFormat="1" ht="12.75">
      <c r="G85" s="9" t="s">
        <v>17</v>
      </c>
    </row>
    <row r="86" spans="1:104" s="9" customFormat="1" ht="68.25" customHeight="1">
      <c r="A86" s="165" t="s">
        <v>245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</row>
    <row r="87" spans="1:104" s="9" customFormat="1" ht="25.5" customHeight="1">
      <c r="A87" s="165" t="s">
        <v>246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</row>
    <row r="88" spans="1:104" s="9" customFormat="1" ht="25.5" customHeight="1">
      <c r="A88" s="165" t="s">
        <v>247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</row>
    <row r="89" spans="1:104" s="9" customFormat="1" ht="25.5" customHeight="1">
      <c r="A89" s="165" t="s">
        <v>248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</row>
    <row r="90" spans="1:104" s="9" customFormat="1" ht="25.5" customHeight="1">
      <c r="A90" s="165" t="s">
        <v>249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</row>
    <row r="94" spans="1:103" ht="15.75">
      <c r="A94" s="83" t="s">
        <v>235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</row>
    <row r="95" spans="1:103" ht="15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</row>
    <row r="96" spans="1:103" ht="15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</row>
    <row r="97" spans="1:103" ht="15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</row>
    <row r="98" spans="1:103" ht="15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</row>
    <row r="99" spans="1:103" ht="15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</row>
    <row r="100" spans="1:103" ht="15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</row>
    <row r="101" spans="1:103" ht="15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</row>
    <row r="102" spans="1:5" ht="15">
      <c r="A102" s="9"/>
      <c r="B102" s="9"/>
      <c r="C102" s="9"/>
      <c r="D102" s="84"/>
      <c r="E102" s="9"/>
    </row>
    <row r="103" spans="1:5" ht="15">
      <c r="A103" s="9"/>
      <c r="B103" s="9"/>
      <c r="C103" s="9"/>
      <c r="D103" s="84"/>
      <c r="E103" s="9"/>
    </row>
    <row r="104" spans="1:5" ht="15">
      <c r="A104" s="9"/>
      <c r="B104" s="9"/>
      <c r="C104" s="9"/>
      <c r="D104" s="84"/>
      <c r="E104" s="9"/>
    </row>
    <row r="105" spans="1:5" ht="15">
      <c r="A105" s="85"/>
      <c r="B105" s="12"/>
      <c r="C105" s="35"/>
      <c r="D105" s="84"/>
      <c r="E105" s="9"/>
    </row>
    <row r="106" spans="1:5" ht="15">
      <c r="A106" s="86" t="s">
        <v>236</v>
      </c>
      <c r="B106" s="12"/>
      <c r="C106" s="35"/>
      <c r="D106" s="84"/>
      <c r="E106" s="9"/>
    </row>
    <row r="107" spans="1:5" ht="15">
      <c r="A107" s="87" t="s">
        <v>237</v>
      </c>
      <c r="B107" s="12"/>
      <c r="C107" s="35"/>
      <c r="D107" s="84"/>
      <c r="E107" s="9"/>
    </row>
  </sheetData>
  <sheetProtection/>
  <mergeCells count="422">
    <mergeCell ref="A86:CZ86"/>
    <mergeCell ref="A87:CZ87"/>
    <mergeCell ref="A88:CZ88"/>
    <mergeCell ref="A89:CZ89"/>
    <mergeCell ref="A90:CZ90"/>
    <mergeCell ref="A94:CY94"/>
    <mergeCell ref="A83:I83"/>
    <mergeCell ref="K83:BG83"/>
    <mergeCell ref="BI83:BS83"/>
    <mergeCell ref="BT83:CC83"/>
    <mergeCell ref="CD83:CM83"/>
    <mergeCell ref="CN83:CZ83"/>
    <mergeCell ref="A82:I82"/>
    <mergeCell ref="K82:BG82"/>
    <mergeCell ref="BI82:BS82"/>
    <mergeCell ref="BT82:CC82"/>
    <mergeCell ref="CD82:CM82"/>
    <mergeCell ref="CN82:CZ82"/>
    <mergeCell ref="A81:I81"/>
    <mergeCell ref="K81:BG81"/>
    <mergeCell ref="BI81:BS81"/>
    <mergeCell ref="BT81:CC81"/>
    <mergeCell ref="CD81:CM81"/>
    <mergeCell ref="CN81:CZ81"/>
    <mergeCell ref="A80:I80"/>
    <mergeCell ref="K80:BG80"/>
    <mergeCell ref="BI80:BS80"/>
    <mergeCell ref="BT80:CC80"/>
    <mergeCell ref="CD80:CM80"/>
    <mergeCell ref="CN80:CZ80"/>
    <mergeCell ref="CN78:CZ78"/>
    <mergeCell ref="A79:I79"/>
    <mergeCell ref="K79:BG79"/>
    <mergeCell ref="BI79:BS79"/>
    <mergeCell ref="BT79:CC79"/>
    <mergeCell ref="CD79:CM79"/>
    <mergeCell ref="CN79:CZ79"/>
    <mergeCell ref="A77:I77"/>
    <mergeCell ref="K77:BG77"/>
    <mergeCell ref="BI77:BS77"/>
    <mergeCell ref="BT77:CC77"/>
    <mergeCell ref="CD77:CM77"/>
    <mergeCell ref="A78:I78"/>
    <mergeCell ref="K78:BG78"/>
    <mergeCell ref="BI78:BS78"/>
    <mergeCell ref="BT78:CC78"/>
    <mergeCell ref="CD78:CM78"/>
    <mergeCell ref="A76:I76"/>
    <mergeCell ref="K76:BG76"/>
    <mergeCell ref="BI76:BS76"/>
    <mergeCell ref="BT76:CC76"/>
    <mergeCell ref="CD76:CM76"/>
    <mergeCell ref="CN76:CZ76"/>
    <mergeCell ref="CN74:CZ74"/>
    <mergeCell ref="A75:I75"/>
    <mergeCell ref="K75:BG75"/>
    <mergeCell ref="BI75:BS75"/>
    <mergeCell ref="BT75:CC75"/>
    <mergeCell ref="CD75:CM75"/>
    <mergeCell ref="A73:I73"/>
    <mergeCell ref="K73:BG73"/>
    <mergeCell ref="BI73:BS73"/>
    <mergeCell ref="BT73:CC73"/>
    <mergeCell ref="CD73:CM73"/>
    <mergeCell ref="A74:I74"/>
    <mergeCell ref="K74:BG74"/>
    <mergeCell ref="BI74:BS74"/>
    <mergeCell ref="BT74:CC74"/>
    <mergeCell ref="CD74:CM74"/>
    <mergeCell ref="A72:I72"/>
    <mergeCell ref="K72:BG72"/>
    <mergeCell ref="BI72:BS72"/>
    <mergeCell ref="BT72:CC72"/>
    <mergeCell ref="CD72:CM72"/>
    <mergeCell ref="CN72:CZ72"/>
    <mergeCell ref="A71:I71"/>
    <mergeCell ref="K71:BG71"/>
    <mergeCell ref="BI71:BS71"/>
    <mergeCell ref="BT71:CC71"/>
    <mergeCell ref="CD71:CM71"/>
    <mergeCell ref="CN71:CZ71"/>
    <mergeCell ref="A70:I70"/>
    <mergeCell ref="K70:BG70"/>
    <mergeCell ref="BI70:BS70"/>
    <mergeCell ref="BT70:CC70"/>
    <mergeCell ref="CD70:CM70"/>
    <mergeCell ref="CN70:CZ70"/>
    <mergeCell ref="A69:I69"/>
    <mergeCell ref="K69:BG69"/>
    <mergeCell ref="BI69:BS69"/>
    <mergeCell ref="BT69:CC69"/>
    <mergeCell ref="CD69:CM69"/>
    <mergeCell ref="CN69:CZ69"/>
    <mergeCell ref="A68:I68"/>
    <mergeCell ref="K68:BG68"/>
    <mergeCell ref="BI68:BS68"/>
    <mergeCell ref="BT68:CC68"/>
    <mergeCell ref="CD68:CM68"/>
    <mergeCell ref="CN68:CZ68"/>
    <mergeCell ref="A67:I67"/>
    <mergeCell ref="K67:BG67"/>
    <mergeCell ref="BI67:BS67"/>
    <mergeCell ref="BT67:CC67"/>
    <mergeCell ref="CD67:CM67"/>
    <mergeCell ref="CN67:CZ67"/>
    <mergeCell ref="A66:I66"/>
    <mergeCell ref="K66:BG66"/>
    <mergeCell ref="BI66:BS66"/>
    <mergeCell ref="BT66:CC66"/>
    <mergeCell ref="CD66:CM66"/>
    <mergeCell ref="CN66:CZ66"/>
    <mergeCell ref="A65:I65"/>
    <mergeCell ref="K65:BG65"/>
    <mergeCell ref="BI65:BS65"/>
    <mergeCell ref="BT65:CC65"/>
    <mergeCell ref="CD65:CM65"/>
    <mergeCell ref="CN65:CZ65"/>
    <mergeCell ref="A64:I64"/>
    <mergeCell ref="K64:BG64"/>
    <mergeCell ref="BI64:BS64"/>
    <mergeCell ref="BT64:CC64"/>
    <mergeCell ref="CD64:CM64"/>
    <mergeCell ref="CN64:CZ64"/>
    <mergeCell ref="A63:I63"/>
    <mergeCell ref="K63:BG63"/>
    <mergeCell ref="BI63:BS63"/>
    <mergeCell ref="BT63:CC63"/>
    <mergeCell ref="CD63:CM63"/>
    <mergeCell ref="CN63:CZ63"/>
    <mergeCell ref="A62:I62"/>
    <mergeCell ref="K62:BG62"/>
    <mergeCell ref="BI62:BS62"/>
    <mergeCell ref="BT62:CC62"/>
    <mergeCell ref="CD62:CM62"/>
    <mergeCell ref="CN62:CZ62"/>
    <mergeCell ref="A61:I61"/>
    <mergeCell ref="K61:BG61"/>
    <mergeCell ref="BI61:BS61"/>
    <mergeCell ref="BT61:CC61"/>
    <mergeCell ref="CD61:CM61"/>
    <mergeCell ref="CN61:CZ61"/>
    <mergeCell ref="A60:I60"/>
    <mergeCell ref="K60:BG60"/>
    <mergeCell ref="BI60:BS60"/>
    <mergeCell ref="BT60:CC60"/>
    <mergeCell ref="CD60:CM60"/>
    <mergeCell ref="CN60:CZ60"/>
    <mergeCell ref="A59:I59"/>
    <mergeCell ref="K59:BG59"/>
    <mergeCell ref="BI59:BS59"/>
    <mergeCell ref="BT59:CC59"/>
    <mergeCell ref="CD59:CM59"/>
    <mergeCell ref="CN59:CZ59"/>
    <mergeCell ref="A58:I58"/>
    <mergeCell ref="K58:BG58"/>
    <mergeCell ref="BI58:BS58"/>
    <mergeCell ref="BT58:CC58"/>
    <mergeCell ref="CD58:CM58"/>
    <mergeCell ref="CN58:CZ58"/>
    <mergeCell ref="A57:I57"/>
    <mergeCell ref="K57:BG57"/>
    <mergeCell ref="BI57:BS57"/>
    <mergeCell ref="BT57:CC57"/>
    <mergeCell ref="CD57:CM57"/>
    <mergeCell ref="CN57:CZ57"/>
    <mergeCell ref="A56:I56"/>
    <mergeCell ref="K56:BG56"/>
    <mergeCell ref="BI56:BS56"/>
    <mergeCell ref="BT56:CC56"/>
    <mergeCell ref="CD56:CM56"/>
    <mergeCell ref="CN56:CZ56"/>
    <mergeCell ref="A55:I55"/>
    <mergeCell ref="K55:BG55"/>
    <mergeCell ref="BI55:BS55"/>
    <mergeCell ref="BT55:CC55"/>
    <mergeCell ref="CD55:CM55"/>
    <mergeCell ref="CN55:CZ55"/>
    <mergeCell ref="A54:I54"/>
    <mergeCell ref="K54:BG54"/>
    <mergeCell ref="BI54:BS54"/>
    <mergeCell ref="BT54:CC54"/>
    <mergeCell ref="CD54:CM54"/>
    <mergeCell ref="CN54:CZ54"/>
    <mergeCell ref="A53:I53"/>
    <mergeCell ref="K53:BG53"/>
    <mergeCell ref="BI53:BS53"/>
    <mergeCell ref="BT53:CC53"/>
    <mergeCell ref="CD53:CM53"/>
    <mergeCell ref="CN53:CZ53"/>
    <mergeCell ref="A52:I52"/>
    <mergeCell ref="K52:BG52"/>
    <mergeCell ref="BI52:BS52"/>
    <mergeCell ref="BT52:CC52"/>
    <mergeCell ref="CD52:CM52"/>
    <mergeCell ref="CN52:CZ52"/>
    <mergeCell ref="A51:I51"/>
    <mergeCell ref="K51:BG51"/>
    <mergeCell ref="BI51:BS51"/>
    <mergeCell ref="BT51:CC51"/>
    <mergeCell ref="CD51:CM51"/>
    <mergeCell ref="CN51:CZ51"/>
    <mergeCell ref="A50:I50"/>
    <mergeCell ref="K50:BG50"/>
    <mergeCell ref="BI50:BS50"/>
    <mergeCell ref="BT50:CC50"/>
    <mergeCell ref="CD50:CM50"/>
    <mergeCell ref="CN50:CZ50"/>
    <mergeCell ref="A49:I49"/>
    <mergeCell ref="K49:BG49"/>
    <mergeCell ref="BI49:BS49"/>
    <mergeCell ref="BT49:CC49"/>
    <mergeCell ref="CD49:CM49"/>
    <mergeCell ref="CN49:CZ49"/>
    <mergeCell ref="A48:I48"/>
    <mergeCell ref="K48:BG48"/>
    <mergeCell ref="BI48:BS48"/>
    <mergeCell ref="BT48:CC48"/>
    <mergeCell ref="CD48:CM48"/>
    <mergeCell ref="CN48:CZ48"/>
    <mergeCell ref="A47:I47"/>
    <mergeCell ref="K47:BG47"/>
    <mergeCell ref="BI47:BS47"/>
    <mergeCell ref="BT47:CC47"/>
    <mergeCell ref="CD47:CM47"/>
    <mergeCell ref="CN47:CZ47"/>
    <mergeCell ref="A46:I46"/>
    <mergeCell ref="K46:BG46"/>
    <mergeCell ref="BI46:BS46"/>
    <mergeCell ref="BT46:CC46"/>
    <mergeCell ref="CD46:CM46"/>
    <mergeCell ref="CN46:CZ46"/>
    <mergeCell ref="A45:I45"/>
    <mergeCell ref="K45:BG45"/>
    <mergeCell ref="BI45:BS45"/>
    <mergeCell ref="BT45:CC45"/>
    <mergeCell ref="CD45:CM45"/>
    <mergeCell ref="CN45:CZ45"/>
    <mergeCell ref="A44:I44"/>
    <mergeCell ref="K44:BG44"/>
    <mergeCell ref="BI44:BS44"/>
    <mergeCell ref="BT44:CC44"/>
    <mergeCell ref="CD44:CM44"/>
    <mergeCell ref="CN44:CZ44"/>
    <mergeCell ref="A43:I43"/>
    <mergeCell ref="K43:BG43"/>
    <mergeCell ref="BI43:BS43"/>
    <mergeCell ref="BT43:CC43"/>
    <mergeCell ref="CD43:CM43"/>
    <mergeCell ref="CN43:CZ43"/>
    <mergeCell ref="A42:I42"/>
    <mergeCell ref="K42:BG42"/>
    <mergeCell ref="BI42:BS42"/>
    <mergeCell ref="BT42:CC42"/>
    <mergeCell ref="CD42:CM42"/>
    <mergeCell ref="CN42:CZ42"/>
    <mergeCell ref="A41:I41"/>
    <mergeCell ref="K41:BG41"/>
    <mergeCell ref="BI41:BS41"/>
    <mergeCell ref="BT41:CC41"/>
    <mergeCell ref="CD41:CM41"/>
    <mergeCell ref="CN41:CZ41"/>
    <mergeCell ref="A40:I40"/>
    <mergeCell ref="K40:BG40"/>
    <mergeCell ref="BI40:BS40"/>
    <mergeCell ref="BT40:CC40"/>
    <mergeCell ref="CD40:CM40"/>
    <mergeCell ref="CN40:CZ40"/>
    <mergeCell ref="A39:I39"/>
    <mergeCell ref="K39:BG39"/>
    <mergeCell ref="BI39:BS39"/>
    <mergeCell ref="BT39:CC39"/>
    <mergeCell ref="CD39:CM39"/>
    <mergeCell ref="CN39:CZ39"/>
    <mergeCell ref="A38:I38"/>
    <mergeCell ref="K38:BG38"/>
    <mergeCell ref="BI38:BS38"/>
    <mergeCell ref="BT38:CC38"/>
    <mergeCell ref="CD38:CM38"/>
    <mergeCell ref="CN38:CZ38"/>
    <mergeCell ref="A37:I37"/>
    <mergeCell ref="K37:BG37"/>
    <mergeCell ref="BI37:BS37"/>
    <mergeCell ref="BT37:CC37"/>
    <mergeCell ref="CD37:CM37"/>
    <mergeCell ref="CN37:CZ37"/>
    <mergeCell ref="A36:I36"/>
    <mergeCell ref="K36:BG36"/>
    <mergeCell ref="BI36:BS36"/>
    <mergeCell ref="BT36:CC36"/>
    <mergeCell ref="CD36:CM36"/>
    <mergeCell ref="CN36:CZ36"/>
    <mergeCell ref="A35:I35"/>
    <mergeCell ref="K35:BG35"/>
    <mergeCell ref="BI35:BS35"/>
    <mergeCell ref="BT35:CC35"/>
    <mergeCell ref="CD35:CM35"/>
    <mergeCell ref="CN35:CZ35"/>
    <mergeCell ref="A34:I34"/>
    <mergeCell ref="K34:BG34"/>
    <mergeCell ref="BI34:BS34"/>
    <mergeCell ref="BT34:CC34"/>
    <mergeCell ref="CD34:CM34"/>
    <mergeCell ref="CN34:CZ34"/>
    <mergeCell ref="A33:I33"/>
    <mergeCell ref="K33:BG33"/>
    <mergeCell ref="BI33:BS33"/>
    <mergeCell ref="BT33:CC33"/>
    <mergeCell ref="CD33:CM33"/>
    <mergeCell ref="CN33:CZ33"/>
    <mergeCell ref="A32:I32"/>
    <mergeCell ref="K32:BG32"/>
    <mergeCell ref="BI32:BS32"/>
    <mergeCell ref="BT32:CC32"/>
    <mergeCell ref="CD32:CM32"/>
    <mergeCell ref="CN32:CZ32"/>
    <mergeCell ref="A31:I31"/>
    <mergeCell ref="K31:BG31"/>
    <mergeCell ref="BI31:BS31"/>
    <mergeCell ref="BT31:CC31"/>
    <mergeCell ref="CD31:CM31"/>
    <mergeCell ref="CN31:CZ31"/>
    <mergeCell ref="A30:I30"/>
    <mergeCell ref="K30:BG30"/>
    <mergeCell ref="BI30:BS30"/>
    <mergeCell ref="BT30:CC30"/>
    <mergeCell ref="CD30:CM30"/>
    <mergeCell ref="CN30:CZ30"/>
    <mergeCell ref="A29:I29"/>
    <mergeCell ref="K29:BG29"/>
    <mergeCell ref="BI29:BS29"/>
    <mergeCell ref="BT29:CC29"/>
    <mergeCell ref="CD29:CM29"/>
    <mergeCell ref="CN29:CZ29"/>
    <mergeCell ref="A28:I28"/>
    <mergeCell ref="K28:BG28"/>
    <mergeCell ref="BI28:BS28"/>
    <mergeCell ref="BT28:CC28"/>
    <mergeCell ref="CD28:CM28"/>
    <mergeCell ref="CN28:CZ28"/>
    <mergeCell ref="A27:I27"/>
    <mergeCell ref="K27:BG27"/>
    <mergeCell ref="BI27:BS27"/>
    <mergeCell ref="BT27:CC27"/>
    <mergeCell ref="CD27:CM27"/>
    <mergeCell ref="CN27:CZ27"/>
    <mergeCell ref="A26:I26"/>
    <mergeCell ref="K26:BG26"/>
    <mergeCell ref="BI26:BS26"/>
    <mergeCell ref="BT26:CC26"/>
    <mergeCell ref="CD26:CM26"/>
    <mergeCell ref="CN26:CZ26"/>
    <mergeCell ref="A25:I25"/>
    <mergeCell ref="K25:BG25"/>
    <mergeCell ref="BI25:BS25"/>
    <mergeCell ref="BT25:CC25"/>
    <mergeCell ref="CD25:CM25"/>
    <mergeCell ref="CN25:CZ25"/>
    <mergeCell ref="A24:I24"/>
    <mergeCell ref="K24:BG24"/>
    <mergeCell ref="BI24:BS24"/>
    <mergeCell ref="BT24:CC24"/>
    <mergeCell ref="CD24:CM24"/>
    <mergeCell ref="CN24:CZ24"/>
    <mergeCell ref="A23:I23"/>
    <mergeCell ref="K23:BG23"/>
    <mergeCell ref="BI23:BS23"/>
    <mergeCell ref="BT23:CC23"/>
    <mergeCell ref="CD23:CM23"/>
    <mergeCell ref="CN23:CZ23"/>
    <mergeCell ref="A22:I22"/>
    <mergeCell ref="K22:BG22"/>
    <mergeCell ref="BI22:BS22"/>
    <mergeCell ref="BT22:CC22"/>
    <mergeCell ref="CD22:CM22"/>
    <mergeCell ref="CN22:CZ22"/>
    <mergeCell ref="A21:I21"/>
    <mergeCell ref="K21:BG21"/>
    <mergeCell ref="BI21:BS21"/>
    <mergeCell ref="BT21:CC21"/>
    <mergeCell ref="CD21:CM21"/>
    <mergeCell ref="CN21:CZ21"/>
    <mergeCell ref="A20:I20"/>
    <mergeCell ref="K20:BG20"/>
    <mergeCell ref="BI20:BS20"/>
    <mergeCell ref="BT20:CC20"/>
    <mergeCell ref="CD20:CM20"/>
    <mergeCell ref="CN20:CZ20"/>
    <mergeCell ref="A19:I19"/>
    <mergeCell ref="K19:BG19"/>
    <mergeCell ref="BI19:BS19"/>
    <mergeCell ref="BT19:CC19"/>
    <mergeCell ref="CD19:CM19"/>
    <mergeCell ref="CN19:CZ19"/>
    <mergeCell ref="A18:I18"/>
    <mergeCell ref="K18:BG18"/>
    <mergeCell ref="BI18:BS18"/>
    <mergeCell ref="BT18:CC18"/>
    <mergeCell ref="CD18:CM18"/>
    <mergeCell ref="CN18:CZ18"/>
    <mergeCell ref="BT15:CM15"/>
    <mergeCell ref="CN15:CZ16"/>
    <mergeCell ref="BT16:CC16"/>
    <mergeCell ref="CD16:CM16"/>
    <mergeCell ref="A17:I17"/>
    <mergeCell ref="K17:BG17"/>
    <mergeCell ref="BI17:BS17"/>
    <mergeCell ref="BT17:CC17"/>
    <mergeCell ref="CD17:CM17"/>
    <mergeCell ref="CN17:CZ17"/>
    <mergeCell ref="J12:BN12"/>
    <mergeCell ref="AQ13:AX13"/>
    <mergeCell ref="AY13:AZ13"/>
    <mergeCell ref="BA13:BH13"/>
    <mergeCell ref="A15:I16"/>
    <mergeCell ref="J15:BH16"/>
    <mergeCell ref="BI15:BS16"/>
    <mergeCell ref="A5:CZ5"/>
    <mergeCell ref="A6:CZ6"/>
    <mergeCell ref="A7:CZ7"/>
    <mergeCell ref="A8:CZ8"/>
    <mergeCell ref="AG10:CZ10"/>
    <mergeCell ref="J11:BN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W9" sqref="W9"/>
    </sheetView>
  </sheetViews>
  <sheetFormatPr defaultColWidth="9.00390625" defaultRowHeight="12.75"/>
  <cols>
    <col min="1" max="1" width="33.375" style="21" customWidth="1"/>
    <col min="2" max="2" width="20.75390625" style="21" customWidth="1"/>
    <col min="3" max="3" width="11.625" style="22" customWidth="1"/>
    <col min="4" max="16384" width="9.125" style="22" customWidth="1"/>
  </cols>
  <sheetData>
    <row r="1" spans="1:8" ht="15.75">
      <c r="A1" s="64" t="s">
        <v>152</v>
      </c>
      <c r="B1" s="64"/>
      <c r="C1" s="64"/>
      <c r="D1" s="64"/>
      <c r="E1" s="64"/>
      <c r="F1" s="64"/>
      <c r="G1" s="64"/>
      <c r="H1" s="64"/>
    </row>
    <row r="2" ht="8.25" customHeight="1"/>
    <row r="3" spans="1:8" ht="49.5" customHeight="1">
      <c r="A3" s="63" t="s">
        <v>153</v>
      </c>
      <c r="B3" s="63"/>
      <c r="C3" s="65" t="s">
        <v>250</v>
      </c>
      <c r="D3" s="66"/>
      <c r="E3" s="66"/>
      <c r="F3" s="66"/>
      <c r="G3" s="66"/>
      <c r="H3" s="67"/>
    </row>
    <row r="4" spans="1:8" ht="30" customHeight="1">
      <c r="A4" s="63" t="s">
        <v>154</v>
      </c>
      <c r="B4" s="63"/>
      <c r="C4" s="65" t="s">
        <v>182</v>
      </c>
      <c r="D4" s="66"/>
      <c r="E4" s="66"/>
      <c r="F4" s="66"/>
      <c r="G4" s="66"/>
      <c r="H4" s="67"/>
    </row>
    <row r="5" spans="1:8" ht="19.5" customHeight="1">
      <c r="A5" s="63" t="s">
        <v>155</v>
      </c>
      <c r="B5" s="63"/>
      <c r="C5" s="60" t="s">
        <v>183</v>
      </c>
      <c r="D5" s="61"/>
      <c r="E5" s="61"/>
      <c r="F5" s="61"/>
      <c r="G5" s="61"/>
      <c r="H5" s="62"/>
    </row>
    <row r="6" spans="1:8" ht="19.5" customHeight="1">
      <c r="A6" s="63" t="s">
        <v>156</v>
      </c>
      <c r="B6" s="63"/>
      <c r="C6" s="60">
        <v>2446001206</v>
      </c>
      <c r="D6" s="61"/>
      <c r="E6" s="61"/>
      <c r="F6" s="61"/>
      <c r="G6" s="61"/>
      <c r="H6" s="62"/>
    </row>
    <row r="7" spans="1:8" ht="19.5" customHeight="1">
      <c r="A7" s="63" t="s">
        <v>157</v>
      </c>
      <c r="B7" s="63"/>
      <c r="C7" s="60">
        <v>244601001</v>
      </c>
      <c r="D7" s="61"/>
      <c r="E7" s="61"/>
      <c r="F7" s="61"/>
      <c r="G7" s="61"/>
      <c r="H7" s="62"/>
    </row>
    <row r="8" spans="1:8" ht="19.5" customHeight="1">
      <c r="A8" s="63" t="s">
        <v>158</v>
      </c>
      <c r="B8" s="63"/>
      <c r="C8" s="60">
        <v>4409000000</v>
      </c>
      <c r="D8" s="61"/>
      <c r="E8" s="61"/>
      <c r="F8" s="61"/>
      <c r="G8" s="61"/>
      <c r="H8" s="62"/>
    </row>
    <row r="9" spans="1:8" ht="19.5" customHeight="1">
      <c r="A9" s="63" t="s">
        <v>159</v>
      </c>
      <c r="B9" s="63"/>
      <c r="C9" s="60">
        <v>10179141</v>
      </c>
      <c r="D9" s="61"/>
      <c r="E9" s="61"/>
      <c r="F9" s="61"/>
      <c r="G9" s="61"/>
      <c r="H9" s="62"/>
    </row>
    <row r="10" spans="1:8" ht="19.5" customHeight="1">
      <c r="A10" s="63" t="s">
        <v>160</v>
      </c>
      <c r="B10" s="63"/>
      <c r="C10" s="68">
        <v>1022401253544</v>
      </c>
      <c r="D10" s="69"/>
      <c r="E10" s="69"/>
      <c r="F10" s="69"/>
      <c r="G10" s="69"/>
      <c r="H10" s="70"/>
    </row>
    <row r="11" spans="1:8" ht="19.5" customHeight="1">
      <c r="A11" s="65" t="s">
        <v>161</v>
      </c>
      <c r="B11" s="67"/>
      <c r="C11" s="60" t="s">
        <v>78</v>
      </c>
      <c r="D11" s="61"/>
      <c r="E11" s="61"/>
      <c r="F11" s="61"/>
      <c r="G11" s="61"/>
      <c r="H11" s="62"/>
    </row>
    <row r="12" spans="1:8" ht="19.5" customHeight="1">
      <c r="A12" s="65" t="s">
        <v>162</v>
      </c>
      <c r="B12" s="67"/>
      <c r="C12" s="60">
        <v>14</v>
      </c>
      <c r="D12" s="61"/>
      <c r="E12" s="61"/>
      <c r="F12" s="61"/>
      <c r="G12" s="61"/>
      <c r="H12" s="62"/>
    </row>
    <row r="13" spans="1:8" ht="19.5" customHeight="1">
      <c r="A13" s="65" t="s">
        <v>163</v>
      </c>
      <c r="B13" s="67"/>
      <c r="C13" s="60">
        <v>42</v>
      </c>
      <c r="D13" s="61"/>
      <c r="E13" s="61"/>
      <c r="F13" s="61"/>
      <c r="G13" s="61"/>
      <c r="H13" s="62"/>
    </row>
    <row r="14" spans="1:8" ht="19.5" customHeight="1">
      <c r="A14" s="65" t="s">
        <v>164</v>
      </c>
      <c r="B14" s="67"/>
      <c r="C14" s="72" t="s">
        <v>232</v>
      </c>
      <c r="D14" s="73"/>
      <c r="E14" s="73"/>
      <c r="F14" s="73"/>
      <c r="G14" s="73"/>
      <c r="H14" s="74"/>
    </row>
    <row r="15" spans="1:8" ht="19.5" customHeight="1">
      <c r="A15" s="65" t="s">
        <v>165</v>
      </c>
      <c r="B15" s="67"/>
      <c r="C15" s="71">
        <v>33809</v>
      </c>
      <c r="D15" s="61"/>
      <c r="E15" s="61"/>
      <c r="F15" s="61"/>
      <c r="G15" s="61"/>
      <c r="H15" s="62"/>
    </row>
    <row r="16" spans="1:8" ht="31.5" customHeight="1">
      <c r="A16" s="65" t="s">
        <v>185</v>
      </c>
      <c r="B16" s="67"/>
      <c r="C16" s="60" t="s">
        <v>230</v>
      </c>
      <c r="D16" s="61"/>
      <c r="E16" s="61"/>
      <c r="F16" s="61"/>
      <c r="G16" s="61"/>
      <c r="H16" s="62"/>
    </row>
    <row r="17" spans="1:8" ht="45.75" customHeight="1">
      <c r="A17" s="65" t="s">
        <v>166</v>
      </c>
      <c r="B17" s="67"/>
      <c r="C17" s="60" t="s">
        <v>229</v>
      </c>
      <c r="D17" s="61"/>
      <c r="E17" s="61"/>
      <c r="F17" s="61"/>
      <c r="G17" s="61"/>
      <c r="H17" s="62"/>
    </row>
    <row r="18" spans="1:8" ht="43.5" customHeight="1">
      <c r="A18" s="65" t="s">
        <v>184</v>
      </c>
      <c r="B18" s="67"/>
      <c r="C18" s="65" t="s">
        <v>228</v>
      </c>
      <c r="D18" s="66"/>
      <c r="E18" s="66"/>
      <c r="F18" s="66"/>
      <c r="G18" s="66"/>
      <c r="H18" s="67"/>
    </row>
    <row r="19" spans="1:8" ht="19.5" customHeight="1">
      <c r="A19" s="65" t="s">
        <v>167</v>
      </c>
      <c r="B19" s="67"/>
      <c r="C19" s="60" t="s">
        <v>238</v>
      </c>
      <c r="D19" s="61"/>
      <c r="E19" s="61"/>
      <c r="F19" s="61"/>
      <c r="G19" s="61"/>
      <c r="H19" s="62"/>
    </row>
    <row r="20" spans="1:8" ht="19.5" customHeight="1">
      <c r="A20" s="65" t="s">
        <v>168</v>
      </c>
      <c r="B20" s="67"/>
      <c r="C20" s="60" t="s">
        <v>239</v>
      </c>
      <c r="D20" s="61"/>
      <c r="E20" s="61"/>
      <c r="F20" s="61"/>
      <c r="G20" s="61"/>
      <c r="H20" s="62"/>
    </row>
    <row r="21" spans="1:8" ht="19.5" customHeight="1">
      <c r="A21" s="65" t="s">
        <v>169</v>
      </c>
      <c r="B21" s="67"/>
      <c r="C21" s="60" t="s">
        <v>239</v>
      </c>
      <c r="D21" s="61"/>
      <c r="E21" s="61"/>
      <c r="F21" s="61"/>
      <c r="G21" s="61"/>
      <c r="H21" s="62"/>
    </row>
    <row r="22" spans="1:8" ht="19.5" customHeight="1">
      <c r="A22" s="65" t="s">
        <v>170</v>
      </c>
      <c r="B22" s="67"/>
      <c r="C22" s="60" t="s">
        <v>239</v>
      </c>
      <c r="D22" s="61"/>
      <c r="E22" s="61"/>
      <c r="F22" s="61"/>
      <c r="G22" s="61"/>
      <c r="H22" s="62"/>
    </row>
    <row r="23" spans="1:8" ht="46.5" customHeight="1">
      <c r="A23" s="65" t="s">
        <v>171</v>
      </c>
      <c r="B23" s="67"/>
      <c r="C23" s="60" t="s">
        <v>233</v>
      </c>
      <c r="D23" s="61"/>
      <c r="E23" s="61"/>
      <c r="F23" s="61"/>
      <c r="G23" s="61"/>
      <c r="H23" s="62"/>
    </row>
    <row r="24" spans="1:8" ht="19.5" customHeight="1">
      <c r="A24" s="65" t="s">
        <v>172</v>
      </c>
      <c r="B24" s="67"/>
      <c r="C24" s="60" t="s">
        <v>231</v>
      </c>
      <c r="D24" s="61"/>
      <c r="E24" s="61"/>
      <c r="F24" s="61"/>
      <c r="G24" s="61"/>
      <c r="H24" s="62"/>
    </row>
    <row r="25" spans="1:8" ht="19.5" customHeight="1">
      <c r="A25" s="65" t="s">
        <v>173</v>
      </c>
      <c r="B25" s="67"/>
      <c r="C25" s="75" t="s">
        <v>187</v>
      </c>
      <c r="D25" s="61"/>
      <c r="E25" s="61"/>
      <c r="F25" s="61"/>
      <c r="G25" s="61"/>
      <c r="H25" s="62"/>
    </row>
    <row r="26" spans="1:8" ht="19.5" customHeight="1">
      <c r="A26" s="65" t="s">
        <v>174</v>
      </c>
      <c r="B26" s="67"/>
      <c r="C26" s="76" t="s">
        <v>186</v>
      </c>
      <c r="D26" s="61"/>
      <c r="E26" s="61"/>
      <c r="F26" s="61"/>
      <c r="G26" s="61"/>
      <c r="H26" s="62"/>
    </row>
    <row r="27" spans="1:12" ht="35.25" customHeight="1">
      <c r="A27" s="65" t="s">
        <v>175</v>
      </c>
      <c r="B27" s="67"/>
      <c r="C27" s="60"/>
      <c r="D27" s="61"/>
      <c r="E27" s="61"/>
      <c r="F27" s="61"/>
      <c r="G27" s="61"/>
      <c r="H27" s="62"/>
      <c r="L27" s="23"/>
    </row>
    <row r="28" spans="1:8" ht="19.5" customHeight="1">
      <c r="A28" s="65" t="s">
        <v>176</v>
      </c>
      <c r="B28" s="67"/>
      <c r="C28" s="75" t="s">
        <v>187</v>
      </c>
      <c r="D28" s="61"/>
      <c r="E28" s="61"/>
      <c r="F28" s="61"/>
      <c r="G28" s="61"/>
      <c r="H28" s="62"/>
    </row>
    <row r="29" spans="1:8" ht="51.75" customHeight="1">
      <c r="A29" s="65" t="s">
        <v>177</v>
      </c>
      <c r="B29" s="67"/>
      <c r="C29" s="76" t="s">
        <v>188</v>
      </c>
      <c r="D29" s="77"/>
      <c r="E29" s="77"/>
      <c r="F29" s="77"/>
      <c r="G29" s="77"/>
      <c r="H29" s="78"/>
    </row>
    <row r="30" spans="1:8" ht="19.5" customHeight="1">
      <c r="A30" s="65" t="s">
        <v>178</v>
      </c>
      <c r="B30" s="67"/>
      <c r="C30" s="60" t="s">
        <v>244</v>
      </c>
      <c r="D30" s="61"/>
      <c r="E30" s="61"/>
      <c r="F30" s="61"/>
      <c r="G30" s="61"/>
      <c r="H30" s="62"/>
    </row>
    <row r="31" spans="1:8" ht="31.5" customHeight="1">
      <c r="A31" s="65" t="s">
        <v>179</v>
      </c>
      <c r="B31" s="67"/>
      <c r="C31" s="60"/>
      <c r="D31" s="61"/>
      <c r="E31" s="61"/>
      <c r="F31" s="61"/>
      <c r="G31" s="61"/>
      <c r="H31" s="62"/>
    </row>
    <row r="32" spans="1:8" ht="19.5" customHeight="1">
      <c r="A32" s="65" t="s">
        <v>180</v>
      </c>
      <c r="B32" s="67"/>
      <c r="C32" s="60"/>
      <c r="D32" s="61"/>
      <c r="E32" s="61"/>
      <c r="F32" s="61"/>
      <c r="G32" s="61"/>
      <c r="H32" s="62"/>
    </row>
    <row r="33" spans="1:8" ht="19.5" customHeight="1">
      <c r="A33" s="65" t="s">
        <v>178</v>
      </c>
      <c r="B33" s="67"/>
      <c r="C33" s="60"/>
      <c r="D33" s="61"/>
      <c r="E33" s="61"/>
      <c r="F33" s="61"/>
      <c r="G33" s="61"/>
      <c r="H33" s="62"/>
    </row>
    <row r="35" ht="15.75">
      <c r="A35" s="21" t="s">
        <v>181</v>
      </c>
    </row>
    <row r="36" ht="14.25" customHeight="1"/>
    <row r="37" spans="1:8" ht="27" customHeight="1">
      <c r="A37" s="81" t="s">
        <v>190</v>
      </c>
      <c r="B37" s="81"/>
      <c r="C37" s="81"/>
      <c r="D37" s="81"/>
      <c r="E37" s="81"/>
      <c r="F37" s="81"/>
      <c r="G37" s="81"/>
      <c r="H37" s="81"/>
    </row>
    <row r="38" spans="1:8" ht="15.75" customHeight="1">
      <c r="A38" s="80" t="s">
        <v>189</v>
      </c>
      <c r="B38" s="80"/>
      <c r="C38" s="80"/>
      <c r="D38" s="80"/>
      <c r="E38" s="80"/>
      <c r="F38" s="80"/>
      <c r="G38" s="80"/>
      <c r="H38" s="80"/>
    </row>
    <row r="39" spans="1:8" ht="15.75" customHeight="1">
      <c r="A39" s="24"/>
      <c r="B39" s="24"/>
      <c r="C39" s="24"/>
      <c r="D39" s="24"/>
      <c r="E39" s="24"/>
      <c r="F39" s="24"/>
      <c r="G39" s="24"/>
      <c r="H39" s="24"/>
    </row>
    <row r="41" spans="1:8" ht="15.75">
      <c r="A41" s="79" t="s">
        <v>234</v>
      </c>
      <c r="B41" s="79"/>
      <c r="C41" s="79"/>
      <c r="D41" s="79"/>
      <c r="E41" s="79"/>
      <c r="F41" s="79"/>
      <c r="G41" s="79"/>
      <c r="H41" s="79"/>
    </row>
  </sheetData>
  <sheetProtection/>
  <mergeCells count="66">
    <mergeCell ref="A41:H41"/>
    <mergeCell ref="A38:H38"/>
    <mergeCell ref="A37:H37"/>
    <mergeCell ref="C32:H32"/>
    <mergeCell ref="C33:H33"/>
    <mergeCell ref="A33:B33"/>
    <mergeCell ref="A32:B32"/>
    <mergeCell ref="C30:H30"/>
    <mergeCell ref="C31:H31"/>
    <mergeCell ref="A29:B29"/>
    <mergeCell ref="A28:B28"/>
    <mergeCell ref="A27:B27"/>
    <mergeCell ref="A26:B26"/>
    <mergeCell ref="C22:H22"/>
    <mergeCell ref="C23:H23"/>
    <mergeCell ref="C24:H24"/>
    <mergeCell ref="C25:H25"/>
    <mergeCell ref="A31:B31"/>
    <mergeCell ref="A30:B30"/>
    <mergeCell ref="C26:H26"/>
    <mergeCell ref="C27:H27"/>
    <mergeCell ref="C28:H28"/>
    <mergeCell ref="C29:H29"/>
    <mergeCell ref="C16:H16"/>
    <mergeCell ref="C17:H17"/>
    <mergeCell ref="C14:H14"/>
    <mergeCell ref="C19:H19"/>
    <mergeCell ref="A25:B25"/>
    <mergeCell ref="A23:B23"/>
    <mergeCell ref="A24:B24"/>
    <mergeCell ref="A18:B18"/>
    <mergeCell ref="C20:H20"/>
    <mergeCell ref="C21:H21"/>
    <mergeCell ref="A20:B20"/>
    <mergeCell ref="A21:B21"/>
    <mergeCell ref="A22:B22"/>
    <mergeCell ref="A14:B14"/>
    <mergeCell ref="A15:B15"/>
    <mergeCell ref="A16:B16"/>
    <mergeCell ref="A17:B17"/>
    <mergeCell ref="A13:B13"/>
    <mergeCell ref="A7:B7"/>
    <mergeCell ref="A8:B8"/>
    <mergeCell ref="C13:H13"/>
    <mergeCell ref="C7:H7"/>
    <mergeCell ref="A19:B19"/>
    <mergeCell ref="C10:H10"/>
    <mergeCell ref="C11:H11"/>
    <mergeCell ref="C12:H12"/>
    <mergeCell ref="C15:H15"/>
    <mergeCell ref="A10:B10"/>
    <mergeCell ref="A3:B3"/>
    <mergeCell ref="A4:B4"/>
    <mergeCell ref="A5:B5"/>
    <mergeCell ref="A6:B6"/>
    <mergeCell ref="C18:H18"/>
    <mergeCell ref="A11:B11"/>
    <mergeCell ref="A12:B12"/>
    <mergeCell ref="C5:H5"/>
    <mergeCell ref="C6:H6"/>
    <mergeCell ref="C9:H9"/>
    <mergeCell ref="C8:H8"/>
    <mergeCell ref="C3:H3"/>
    <mergeCell ref="A1:H1"/>
    <mergeCell ref="C4:H4"/>
    <mergeCell ref="A9:B9"/>
  </mergeCells>
  <hyperlinks>
    <hyperlink ref="C26" r:id="rId1" display="divn_mupes@mail.ru"/>
    <hyperlink ref="C25" r:id="rId2" display="www.mupes.ru"/>
    <hyperlink ref="C28" r:id="rId3" display="www.mupes.ru"/>
    <hyperlink ref="C29"/>
  </hyperlinks>
  <printOptions/>
  <pageMargins left="0.6299212598425197" right="0" top="0.4724409448818898" bottom="0" header="0.31496062992125984" footer="0.31496062992125984"/>
  <pageSetup horizontalDpi="600" verticalDpi="600" orientation="portrait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Заморская</cp:lastModifiedBy>
  <cp:lastPrinted>2016-04-26T09:21:09Z</cp:lastPrinted>
  <dcterms:created xsi:type="dcterms:W3CDTF">2010-05-19T10:50:44Z</dcterms:created>
  <dcterms:modified xsi:type="dcterms:W3CDTF">2016-04-26T09:45:47Z</dcterms:modified>
  <cp:category/>
  <cp:version/>
  <cp:contentType/>
  <cp:contentStatus/>
</cp:coreProperties>
</file>