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_5" sheetId="1" r:id="rId1"/>
  </sheets>
  <definedNames>
    <definedName name="TABLE" localSheetId="0">'стр.1_5'!$A$5:$F$42</definedName>
    <definedName name="_xlnm.Print_Titles" localSheetId="0">'стр.1_5'!$5:$5</definedName>
    <definedName name="_xlnm.Print_Area" localSheetId="0">'стр.1_5'!$A$1:$F$46</definedName>
  </definedNames>
  <calcPr fullCalcOnLoad="1"/>
</workbook>
</file>

<file path=xl/comments1.xml><?xml version="1.0" encoding="utf-8"?>
<comments xmlns="http://schemas.openxmlformats.org/spreadsheetml/2006/main">
  <authors>
    <author>Заморская</author>
  </authors>
  <commentList>
    <comment ref="D17" authorId="0">
      <text>
        <r>
          <rPr>
            <b/>
            <sz val="9"/>
            <rFont val="Tahoma"/>
            <family val="2"/>
          </rPr>
          <t>Заморская:</t>
        </r>
        <r>
          <rPr>
            <sz val="9"/>
            <rFont val="Tahoma"/>
            <family val="2"/>
          </rPr>
          <t xml:space="preserve">
НВВ у Н.И. в балансовой за 2014 г.</t>
        </r>
      </text>
    </comment>
    <comment ref="D7" authorId="0">
      <text>
        <r>
          <rPr>
            <b/>
            <sz val="9"/>
            <rFont val="Tahoma"/>
            <family val="2"/>
          </rPr>
          <t>Заморская: НВВ за 2014г.</t>
        </r>
      </text>
    </comment>
    <comment ref="E30" authorId="0">
      <text>
        <r>
          <rPr>
            <b/>
            <sz val="9"/>
            <rFont val="Tahoma"/>
            <family val="2"/>
          </rPr>
          <t>Заморская:</t>
        </r>
        <r>
          <rPr>
            <sz val="9"/>
            <rFont val="Tahoma"/>
            <family val="2"/>
          </rPr>
          <t xml:space="preserve">
По экспертному сняли материалы</t>
        </r>
      </text>
    </comment>
    <comment ref="E7" authorId="0">
      <text>
        <r>
          <rPr>
            <b/>
            <sz val="9"/>
            <rFont val="Tahoma"/>
            <family val="2"/>
          </rPr>
          <t>Заморская:</t>
        </r>
        <r>
          <rPr>
            <sz val="9"/>
            <rFont val="Tahoma"/>
            <family val="2"/>
          </rPr>
          <t xml:space="preserve">
НВВ план на 2015</t>
        </r>
      </text>
    </comment>
  </commentList>
</comments>
</file>

<file path=xl/sharedStrings.xml><?xml version="1.0" encoding="utf-8"?>
<sst xmlns="http://schemas.openxmlformats.org/spreadsheetml/2006/main" count="101" uniqueCount="88">
  <si>
    <t>Приложение № 2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</si>
  <si>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</si>
  <si>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</si>
  <si>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</si>
  <si>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</si>
  <si>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</si>
  <si>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</si>
  <si>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</si>
  <si>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</si>
  <si>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</si>
  <si>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</si>
  <si>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</si>
  <si>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</si>
  <si>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</si>
  <si>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</si>
  <si>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</si>
  <si>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</si>
  <si>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</si>
  <si>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</si>
  <si>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</si>
  <si>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</si>
  <si>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</si>
  <si>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</si>
  <si>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</si>
  <si>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</si>
  <si>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</si>
  <si>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</si>
  <si>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</si>
  <si>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</si>
  <si>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</si>
  <si>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</si>
  <si>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</si>
  <si>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</si>
  <si>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</si>
  <si>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</si>
  <si>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</si>
  <si>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</si>
  <si>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</si>
  <si>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</si>
  <si>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</si>
  <si>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</si>
  <si>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</si>
  <si>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</si>
  <si>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</si>
  <si>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</si>
  <si>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</si>
  <si>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</si>
  <si>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</si>
  <si>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</si>
  <si>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</si>
  <si>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</si>
  <si>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</si>
  <si>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</si>
  <si>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</si>
  <si>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</si>
  <si>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</si>
  <si>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</si>
  <si>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</si>
  <si>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</si>
  <si>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</si>
  <si>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</si>
  <si>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</si>
  <si>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</si>
  <si>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</si>
  <si>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</si>
  <si>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</si>
  <si>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</si>
  <si>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</si>
  <si>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</si>
  <si>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</si>
  <si>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</si>
  <si>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</si>
  <si>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</si>
  <si>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</si>
  <si>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</si>
  <si>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</si>
  <si>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</si>
  <si>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</si>
  <si>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</si>
  <si>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Фактические показатели 
за год, предшествующий базовому периоду                            2014 год</t>
  </si>
  <si>
    <r>
      <t xml:space="preserve">Показатели, утвержденные на базовый период </t>
    </r>
    <r>
      <rPr>
        <vertAlign val="superscript"/>
        <sz val="12"/>
        <rFont val="Times New Roman"/>
        <family val="1"/>
      </rPr>
      <t xml:space="preserve">1                        </t>
    </r>
    <r>
      <rPr>
        <sz val="12"/>
        <rFont val="Times New Roman"/>
        <family val="1"/>
      </rPr>
      <t xml:space="preserve">    2015 год</t>
    </r>
  </si>
  <si>
    <t>Предложения на расчетный период регулирования                            2016 год</t>
  </si>
  <si>
    <t>Приказ ФСТ № 276-э/1 от 27.11.2014 г.</t>
  </si>
  <si>
    <t>Программа энергосбержения и повышения энергетической эффективности на 2011-2015 г.г., утверждена директором МУПЭС 12.05.2010 г.</t>
  </si>
  <si>
    <r>
      <t>EBITDA</t>
    </r>
    <r>
      <rPr>
        <sz val="10"/>
        <rFont val="Arial Cyr"/>
        <family val="2"/>
      </rPr>
      <t xml:space="preserve"> (Earnings Before Interest, Taxes, </t>
    </r>
    <r>
      <rPr>
        <b/>
        <sz val="10"/>
        <rFont val="Arial Cyr"/>
        <family val="2"/>
      </rPr>
      <t>Depreciation</t>
    </r>
    <r>
      <rPr>
        <sz val="10"/>
        <rFont val="Arial Cyr"/>
        <family val="2"/>
      </rPr>
      <t xml:space="preserve"> and </t>
    </r>
    <r>
      <rPr>
        <b/>
        <sz val="10"/>
        <rFont val="Arial Cyr"/>
        <family val="2"/>
      </rPr>
      <t>Amortization</t>
    </r>
    <r>
      <rPr>
        <sz val="10"/>
        <rFont val="Arial Cyr"/>
        <family val="2"/>
      </rPr>
      <t>) – прибыль до вычета процентов, налогов и амортизации.</t>
    </r>
  </si>
  <si>
    <t>Раздел 2. Основные показатели деятельности по передаче электрической энергии по сетям МУПЭС г. Дивногорск</t>
  </si>
  <si>
    <t>Инвестиционная программа на 2012-2016 г.г. согласована Министерством промышленности и энергетики Красноярского края 06.02.2012 г.</t>
  </si>
  <si>
    <t>Отраслевое тарифное соглашение в ЖКХ на 2014-2016г.г. (зарегистрировано в ФСТиЗ от  01.10. 2013 г. № 230/14-16)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</si>
</sst>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0.000000000"/>
    <numFmt numFmtId="175" formatCode="0.0000000000"/>
    <numFmt numFmtId="176" formatCode="0.00000000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17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90" zoomScaleSheetLayoutView="90" zoomScalePageLayoutView="0" workbookViewId="0" topLeftCell="A12">
      <selection activeCell="B19" sqref="B19:B20"/>
    </sheetView>
  </sheetViews>
  <sheetFormatPr defaultColWidth="9.00390625" defaultRowHeight="12.75"/>
  <cols>
    <col min="1" max="1" width="6.625" style="1" customWidth="1"/>
    <col min="2" max="2" width="38.625" style="1" customWidth="1"/>
    <col min="3" max="3" width="13.25390625" style="1" customWidth="1"/>
    <col min="4" max="5" width="27.625" style="1" customWidth="1"/>
    <col min="6" max="6" width="24.125" style="1" customWidth="1"/>
    <col min="7" max="7" width="9.125" style="1" customWidth="1"/>
    <col min="8" max="8" width="13.125" style="1" bestFit="1" customWidth="1"/>
    <col min="9" max="10" width="10.375" style="1" customWidth="1"/>
    <col min="11" max="11" width="10.75390625" style="1" bestFit="1" customWidth="1"/>
    <col min="12" max="14" width="9.125" style="1" customWidth="1"/>
    <col min="15" max="15" width="11.625" style="1" bestFit="1" customWidth="1"/>
    <col min="16" max="16384" width="9.125" style="1" customWidth="1"/>
  </cols>
  <sheetData>
    <row r="1" ht="68.25" customHeight="1">
      <c r="F1" s="2" t="s">
        <v>0</v>
      </c>
    </row>
    <row r="2" ht="15.75"/>
    <row r="3" spans="1:6" ht="31.5" customHeight="1">
      <c r="A3" s="25" t="s">
        <v>85</v>
      </c>
      <c r="B3" s="25"/>
      <c r="C3" s="25"/>
      <c r="D3" s="25"/>
      <c r="E3" s="25"/>
      <c r="F3" s="25"/>
    </row>
    <row r="4" ht="15.75"/>
    <row r="5" spans="1:6" s="4" customFormat="1" ht="78.75">
      <c r="A5" s="3" t="s">
        <v>1</v>
      </c>
      <c r="B5" s="3" t="s">
        <v>2</v>
      </c>
      <c r="C5" s="3" t="s">
        <v>3</v>
      </c>
      <c r="D5" s="3" t="s">
        <v>79</v>
      </c>
      <c r="E5" s="3" t="s">
        <v>80</v>
      </c>
      <c r="F5" s="3" t="s">
        <v>81</v>
      </c>
    </row>
    <row r="6" spans="1:6" s="7" customFormat="1" ht="31.5">
      <c r="A6" s="5" t="s">
        <v>4</v>
      </c>
      <c r="B6" s="6" t="s">
        <v>5</v>
      </c>
      <c r="C6" s="5"/>
      <c r="D6" s="5"/>
      <c r="E6" s="5"/>
      <c r="F6" s="5"/>
    </row>
    <row r="7" spans="1:9" s="7" customFormat="1" ht="20.25" customHeight="1">
      <c r="A7" s="5" t="s">
        <v>6</v>
      </c>
      <c r="B7" s="6" t="s">
        <v>7</v>
      </c>
      <c r="C7" s="5" t="s">
        <v>8</v>
      </c>
      <c r="D7" s="8">
        <f>99676.485</f>
        <v>99676.485</v>
      </c>
      <c r="E7" s="5">
        <v>98868.78</v>
      </c>
      <c r="F7" s="8">
        <v>158701.335</v>
      </c>
      <c r="H7" s="9"/>
      <c r="I7" s="9"/>
    </row>
    <row r="8" spans="1:9" s="7" customFormat="1" ht="20.25" customHeight="1">
      <c r="A8" s="5" t="s">
        <v>9</v>
      </c>
      <c r="B8" s="6" t="s">
        <v>10</v>
      </c>
      <c r="C8" s="5" t="s">
        <v>8</v>
      </c>
      <c r="D8" s="10">
        <f>8208</f>
        <v>8208</v>
      </c>
      <c r="E8" s="5">
        <f>E7-E24-E29</f>
        <v>0.3600000000005821</v>
      </c>
      <c r="F8" s="10">
        <f>366.7+(515)*100/80</f>
        <v>1010.45</v>
      </c>
      <c r="H8" s="7">
        <f>366.7+515</f>
        <v>881.7</v>
      </c>
      <c r="I8" s="7">
        <f>H8*0.2</f>
        <v>176.34000000000003</v>
      </c>
    </row>
    <row r="9" spans="1:10" s="7" customFormat="1" ht="31.5">
      <c r="A9" s="5" t="s">
        <v>11</v>
      </c>
      <c r="B9" s="6" t="s">
        <v>12</v>
      </c>
      <c r="C9" s="5" t="s">
        <v>8</v>
      </c>
      <c r="D9" s="11">
        <f>D8</f>
        <v>8208</v>
      </c>
      <c r="E9" s="11">
        <f>E8</f>
        <v>0.3600000000005821</v>
      </c>
      <c r="F9" s="11">
        <f>F8</f>
        <v>1010.45</v>
      </c>
      <c r="H9" s="12" t="s">
        <v>84</v>
      </c>
      <c r="I9" s="12"/>
      <c r="J9" s="12"/>
    </row>
    <row r="10" spans="1:6" s="7" customFormat="1" ht="20.25" customHeight="1">
      <c r="A10" s="5" t="s">
        <v>13</v>
      </c>
      <c r="B10" s="6" t="s">
        <v>14</v>
      </c>
      <c r="C10" s="5" t="s">
        <v>8</v>
      </c>
      <c r="D10" s="10">
        <f>D8-D8*0.2</f>
        <v>6566.4</v>
      </c>
      <c r="E10" s="10">
        <f>E8-E8*0.2</f>
        <v>0.28800000000046566</v>
      </c>
      <c r="F10" s="10">
        <f>F9-128.75</f>
        <v>881.7</v>
      </c>
    </row>
    <row r="11" spans="1:6" s="7" customFormat="1" ht="18.75" customHeight="1">
      <c r="A11" s="5" t="s">
        <v>15</v>
      </c>
      <c r="B11" s="6" t="s">
        <v>16</v>
      </c>
      <c r="C11" s="5"/>
      <c r="D11" s="5"/>
      <c r="E11" s="5"/>
      <c r="F11" s="5"/>
    </row>
    <row r="12" spans="1:6" s="7" customFormat="1" ht="78" customHeight="1">
      <c r="A12" s="5" t="s">
        <v>17</v>
      </c>
      <c r="B12" s="6" t="s">
        <v>18</v>
      </c>
      <c r="C12" s="5" t="s">
        <v>19</v>
      </c>
      <c r="D12" s="13">
        <f>D8/D7*100</f>
        <v>8.234640296555401</v>
      </c>
      <c r="E12" s="13">
        <f>E8/E7*100</f>
        <v>0.0003641189868030961</v>
      </c>
      <c r="F12" s="13">
        <f>F8/F7*100</f>
        <v>0.6366991178744653</v>
      </c>
    </row>
    <row r="13" spans="1:6" s="7" customFormat="1" ht="30" customHeight="1">
      <c r="A13" s="5" t="s">
        <v>20</v>
      </c>
      <c r="B13" s="6" t="s">
        <v>21</v>
      </c>
      <c r="C13" s="5"/>
      <c r="D13" s="5"/>
      <c r="E13" s="5"/>
      <c r="F13" s="5"/>
    </row>
    <row r="14" spans="1:6" s="7" customFormat="1" ht="51" customHeight="1">
      <c r="A14" s="5" t="s">
        <v>22</v>
      </c>
      <c r="B14" s="6" t="s">
        <v>23</v>
      </c>
      <c r="C14" s="5" t="s">
        <v>24</v>
      </c>
      <c r="D14" s="5"/>
      <c r="E14" s="5"/>
      <c r="F14" s="5"/>
    </row>
    <row r="15" spans="1:6" s="7" customFormat="1" ht="33.75" customHeight="1">
      <c r="A15" s="5" t="s">
        <v>25</v>
      </c>
      <c r="B15" s="6" t="s">
        <v>26</v>
      </c>
      <c r="C15" s="5" t="s">
        <v>27</v>
      </c>
      <c r="D15" s="5"/>
      <c r="E15" s="5"/>
      <c r="F15" s="5"/>
    </row>
    <row r="16" spans="1:6" ht="20.25" customHeight="1">
      <c r="A16" s="14" t="s">
        <v>28</v>
      </c>
      <c r="B16" s="15" t="s">
        <v>29</v>
      </c>
      <c r="C16" s="14" t="s">
        <v>24</v>
      </c>
      <c r="D16" s="14">
        <v>19.052</v>
      </c>
      <c r="E16" s="14">
        <v>19.151</v>
      </c>
      <c r="F16" s="14">
        <v>18.774</v>
      </c>
    </row>
    <row r="17" spans="1:6" s="7" customFormat="1" ht="40.5" customHeight="1">
      <c r="A17" s="5" t="s">
        <v>30</v>
      </c>
      <c r="B17" s="15" t="s">
        <v>31</v>
      </c>
      <c r="C17" s="5" t="s">
        <v>32</v>
      </c>
      <c r="D17" s="16">
        <v>110922.564</v>
      </c>
      <c r="E17" s="3">
        <v>110995.87</v>
      </c>
      <c r="F17" s="3">
        <v>108197.25</v>
      </c>
    </row>
    <row r="18" spans="1:6" s="7" customFormat="1" ht="67.5" customHeight="1">
      <c r="A18" s="5" t="s">
        <v>33</v>
      </c>
      <c r="B18" s="6" t="s">
        <v>34</v>
      </c>
      <c r="C18" s="5" t="s">
        <v>35</v>
      </c>
      <c r="D18" s="5">
        <v>65999.826</v>
      </c>
      <c r="E18" s="5">
        <v>64109.086</v>
      </c>
      <c r="F18" s="5">
        <v>64114.88</v>
      </c>
    </row>
    <row r="19" spans="1:6" s="7" customFormat="1" ht="40.5" customHeight="1">
      <c r="A19" s="28" t="s">
        <v>36</v>
      </c>
      <c r="B19" s="28" t="s">
        <v>37</v>
      </c>
      <c r="C19" s="5" t="s">
        <v>19</v>
      </c>
      <c r="D19" s="5">
        <v>8.45</v>
      </c>
      <c r="E19" s="5">
        <v>13.43</v>
      </c>
      <c r="F19" s="5">
        <v>13.808</v>
      </c>
    </row>
    <row r="20" spans="1:6" s="7" customFormat="1" ht="23.25" customHeight="1">
      <c r="A20" s="29"/>
      <c r="B20" s="29"/>
      <c r="C20" s="5"/>
      <c r="D20" s="22" t="s">
        <v>82</v>
      </c>
      <c r="E20" s="23"/>
      <c r="F20" s="24"/>
    </row>
    <row r="21" spans="1:6" s="7" customFormat="1" ht="62.25" customHeight="1">
      <c r="A21" s="5" t="s">
        <v>38</v>
      </c>
      <c r="B21" s="6" t="s">
        <v>39</v>
      </c>
      <c r="C21" s="5"/>
      <c r="D21" s="22" t="s">
        <v>83</v>
      </c>
      <c r="E21" s="23"/>
      <c r="F21" s="17"/>
    </row>
    <row r="22" spans="1:6" s="7" customFormat="1" ht="75">
      <c r="A22" s="5" t="s">
        <v>40</v>
      </c>
      <c r="B22" s="6" t="s">
        <v>41</v>
      </c>
      <c r="C22" s="5" t="s">
        <v>27</v>
      </c>
      <c r="D22" s="5"/>
      <c r="E22" s="5"/>
      <c r="F22" s="5"/>
    </row>
    <row r="23" spans="1:6" s="7" customFormat="1" ht="47.25">
      <c r="A23" s="5" t="s">
        <v>42</v>
      </c>
      <c r="B23" s="6" t="s">
        <v>43</v>
      </c>
      <c r="C23" s="5"/>
      <c r="D23" s="8">
        <f>D24+D29</f>
        <v>93110.03</v>
      </c>
      <c r="E23" s="8">
        <f>E24+E29</f>
        <v>98868.42</v>
      </c>
      <c r="F23" s="8">
        <f>F24+F29</f>
        <v>158701.33500000002</v>
      </c>
    </row>
    <row r="24" spans="1:11" s="7" customFormat="1" ht="75">
      <c r="A24" s="5" t="s">
        <v>44</v>
      </c>
      <c r="B24" s="6" t="s">
        <v>45</v>
      </c>
      <c r="C24" s="5" t="s">
        <v>8</v>
      </c>
      <c r="D24" s="5">
        <v>60774.94</v>
      </c>
      <c r="E24" s="5">
        <v>72334.14</v>
      </c>
      <c r="F24" s="8">
        <v>118796.285</v>
      </c>
      <c r="I24" s="7">
        <f>D24+D29</f>
        <v>93110.03</v>
      </c>
      <c r="J24" s="7">
        <f>E24+E29</f>
        <v>98868.42</v>
      </c>
      <c r="K24" s="7">
        <f>F24+F29</f>
        <v>158701.33500000002</v>
      </c>
    </row>
    <row r="25" spans="1:6" s="7" customFormat="1" ht="20.25" customHeight="1">
      <c r="A25" s="5"/>
      <c r="B25" s="6" t="s">
        <v>46</v>
      </c>
      <c r="C25" s="5"/>
      <c r="D25" s="5"/>
      <c r="E25" s="5"/>
      <c r="F25" s="5"/>
    </row>
    <row r="26" spans="1:6" s="7" customFormat="1" ht="20.25" customHeight="1">
      <c r="A26" s="5"/>
      <c r="B26" s="6" t="s">
        <v>47</v>
      </c>
      <c r="C26" s="5"/>
      <c r="D26" s="5">
        <v>30540.95</v>
      </c>
      <c r="E26" s="5">
        <v>30377.42</v>
      </c>
      <c r="F26" s="5">
        <v>63065.27</v>
      </c>
    </row>
    <row r="27" spans="1:6" s="7" customFormat="1" ht="20.25" customHeight="1">
      <c r="A27" s="5"/>
      <c r="B27" s="6" t="s">
        <v>48</v>
      </c>
      <c r="C27" s="5"/>
      <c r="D27" s="5"/>
      <c r="E27" s="5"/>
      <c r="F27" s="5"/>
    </row>
    <row r="28" spans="1:6" s="7" customFormat="1" ht="20.25" customHeight="1">
      <c r="A28" s="5"/>
      <c r="B28" s="6" t="s">
        <v>49</v>
      </c>
      <c r="C28" s="5"/>
      <c r="D28" s="5">
        <v>11673.9</v>
      </c>
      <c r="E28" s="5">
        <v>19829.18</v>
      </c>
      <c r="F28" s="5">
        <v>23695.28</v>
      </c>
    </row>
    <row r="29" spans="1:6" s="7" customFormat="1" ht="54.75" customHeight="1">
      <c r="A29" s="5" t="s">
        <v>50</v>
      </c>
      <c r="B29" s="6" t="s">
        <v>51</v>
      </c>
      <c r="C29" s="5" t="s">
        <v>8</v>
      </c>
      <c r="D29" s="5">
        <v>32335.09</v>
      </c>
      <c r="E29" s="5">
        <v>26534.28</v>
      </c>
      <c r="F29" s="5">
        <v>39905.05</v>
      </c>
    </row>
    <row r="30" spans="1:6" s="7" customFormat="1" ht="47.25">
      <c r="A30" s="5" t="s">
        <v>52</v>
      </c>
      <c r="B30" s="6" t="s">
        <v>53</v>
      </c>
      <c r="C30" s="5" t="s">
        <v>8</v>
      </c>
      <c r="D30" s="5">
        <v>0</v>
      </c>
      <c r="E30" s="5">
        <v>-1848.3</v>
      </c>
      <c r="F30" s="5">
        <v>0</v>
      </c>
    </row>
    <row r="31" spans="1:6" s="7" customFormat="1" ht="31.5">
      <c r="A31" s="5" t="s">
        <v>54</v>
      </c>
      <c r="B31" s="6" t="s">
        <v>55</v>
      </c>
      <c r="C31" s="5" t="s">
        <v>8</v>
      </c>
      <c r="D31" s="18">
        <v>19455</v>
      </c>
      <c r="E31" s="18">
        <v>14945</v>
      </c>
      <c r="F31" s="18">
        <v>14000</v>
      </c>
    </row>
    <row r="32" spans="1:6" s="7" customFormat="1" ht="47.25">
      <c r="A32" s="5" t="s">
        <v>56</v>
      </c>
      <c r="B32" s="6" t="s">
        <v>57</v>
      </c>
      <c r="C32" s="5"/>
      <c r="D32" s="22" t="s">
        <v>86</v>
      </c>
      <c r="E32" s="23"/>
      <c r="F32" s="24"/>
    </row>
    <row r="33" spans="1:6" s="7" customFormat="1" ht="20.25" customHeight="1">
      <c r="A33" s="5"/>
      <c r="B33" s="19" t="s">
        <v>58</v>
      </c>
      <c r="C33" s="5"/>
      <c r="D33" s="5"/>
      <c r="E33" s="5"/>
      <c r="F33" s="5"/>
    </row>
    <row r="34" spans="1:6" s="7" customFormat="1" ht="20.25" customHeight="1">
      <c r="A34" s="5"/>
      <c r="B34" s="6" t="s">
        <v>59</v>
      </c>
      <c r="C34" s="5" t="s">
        <v>60</v>
      </c>
      <c r="D34" s="5">
        <v>2078.12</v>
      </c>
      <c r="E34" s="5">
        <v>2102.19</v>
      </c>
      <c r="F34" s="5">
        <v>2078.12</v>
      </c>
    </row>
    <row r="35" spans="1:6" s="7" customFormat="1" ht="37.5">
      <c r="A35" s="5"/>
      <c r="B35" s="6" t="s">
        <v>61</v>
      </c>
      <c r="C35" s="5" t="s">
        <v>62</v>
      </c>
      <c r="D35" s="16">
        <f>91468.43/D34</f>
        <v>44.01498950974919</v>
      </c>
      <c r="E35" s="16">
        <f>98868.42/E34</f>
        <v>47.031153225921535</v>
      </c>
      <c r="F35" s="16">
        <f>158572.58/F34</f>
        <v>76.30578599888361</v>
      </c>
    </row>
    <row r="36" spans="1:6" s="7" customFormat="1" ht="47.25">
      <c r="A36" s="5" t="s">
        <v>63</v>
      </c>
      <c r="B36" s="6" t="s">
        <v>64</v>
      </c>
      <c r="C36" s="5"/>
      <c r="D36" s="5"/>
      <c r="E36" s="5"/>
      <c r="F36" s="5"/>
    </row>
    <row r="37" spans="1:6" s="7" customFormat="1" ht="31.5">
      <c r="A37" s="5" t="s">
        <v>65</v>
      </c>
      <c r="B37" s="6" t="s">
        <v>66</v>
      </c>
      <c r="C37" s="5" t="s">
        <v>67</v>
      </c>
      <c r="D37" s="5">
        <v>86</v>
      </c>
      <c r="E37" s="5">
        <v>100</v>
      </c>
      <c r="F37" s="5">
        <v>118</v>
      </c>
    </row>
    <row r="38" spans="1:6" s="7" customFormat="1" ht="47.25">
      <c r="A38" s="5" t="s">
        <v>68</v>
      </c>
      <c r="B38" s="6" t="s">
        <v>69</v>
      </c>
      <c r="C38" s="5" t="s">
        <v>70</v>
      </c>
      <c r="D38" s="8">
        <f>D26/D37/12</f>
        <v>29.593943798449615</v>
      </c>
      <c r="E38" s="8">
        <f>E26/E37/12</f>
        <v>25.314516666666666</v>
      </c>
      <c r="F38" s="8">
        <f>F26/F37/12</f>
        <v>44.53762005649717</v>
      </c>
    </row>
    <row r="39" spans="1:10" s="7" customFormat="1" ht="48.75" customHeight="1">
      <c r="A39" s="5" t="s">
        <v>71</v>
      </c>
      <c r="B39" s="6" t="s">
        <v>72</v>
      </c>
      <c r="C39" s="5"/>
      <c r="D39" s="22" t="s">
        <v>87</v>
      </c>
      <c r="E39" s="23"/>
      <c r="F39" s="24"/>
      <c r="H39" s="8"/>
      <c r="I39" s="20"/>
      <c r="J39" s="20"/>
    </row>
    <row r="40" spans="1:6" s="7" customFormat="1" ht="27" customHeight="1">
      <c r="A40" s="5"/>
      <c r="B40" s="19" t="s">
        <v>58</v>
      </c>
      <c r="C40" s="5"/>
      <c r="D40" s="5"/>
      <c r="E40" s="5"/>
      <c r="F40" s="5"/>
    </row>
    <row r="41" spans="1:6" s="7" customFormat="1" ht="47.25">
      <c r="A41" s="5"/>
      <c r="B41" s="6" t="s">
        <v>73</v>
      </c>
      <c r="C41" s="5" t="s">
        <v>8</v>
      </c>
      <c r="D41" s="5">
        <v>7</v>
      </c>
      <c r="E41" s="5">
        <v>7</v>
      </c>
      <c r="F41" s="5">
        <v>7</v>
      </c>
    </row>
    <row r="42" spans="1:6" s="7" customFormat="1" ht="47.25">
      <c r="A42" s="5"/>
      <c r="B42" s="6" t="s">
        <v>74</v>
      </c>
      <c r="C42" s="5" t="s">
        <v>8</v>
      </c>
      <c r="D42" s="5"/>
      <c r="E42" s="5"/>
      <c r="F42" s="5"/>
    </row>
    <row r="43" spans="1:6" s="21" customFormat="1" ht="16.5" customHeight="1">
      <c r="A43" s="27" t="s">
        <v>75</v>
      </c>
      <c r="B43" s="27"/>
      <c r="C43" s="27"/>
      <c r="D43" s="27"/>
      <c r="E43" s="27"/>
      <c r="F43" s="27"/>
    </row>
    <row r="44" spans="1:6" s="21" customFormat="1" ht="16.5" customHeight="1">
      <c r="A44" s="26" t="s">
        <v>76</v>
      </c>
      <c r="B44" s="26"/>
      <c r="C44" s="26"/>
      <c r="D44" s="26"/>
      <c r="E44" s="26"/>
      <c r="F44" s="26"/>
    </row>
    <row r="45" spans="1:6" s="21" customFormat="1" ht="16.5" customHeight="1">
      <c r="A45" s="26" t="s">
        <v>77</v>
      </c>
      <c r="B45" s="26"/>
      <c r="C45" s="26"/>
      <c r="D45" s="26"/>
      <c r="E45" s="26"/>
      <c r="F45" s="26"/>
    </row>
    <row r="46" spans="1:6" s="21" customFormat="1" ht="16.5" customHeight="1">
      <c r="A46" s="26" t="s">
        <v>78</v>
      </c>
      <c r="B46" s="26"/>
      <c r="C46" s="26"/>
      <c r="D46" s="26"/>
      <c r="E46" s="26"/>
      <c r="F46" s="26"/>
    </row>
  </sheetData>
  <sheetProtection selectLockedCells="1" selectUnlockedCells="1"/>
  <mergeCells count="11">
    <mergeCell ref="B19:B20"/>
    <mergeCell ref="D20:F20"/>
    <mergeCell ref="D21:E21"/>
    <mergeCell ref="A3:F3"/>
    <mergeCell ref="D39:F39"/>
    <mergeCell ref="A44:F44"/>
    <mergeCell ref="A46:F46"/>
    <mergeCell ref="A43:F43"/>
    <mergeCell ref="A45:F45"/>
    <mergeCell ref="D32:F32"/>
    <mergeCell ref="A19:A20"/>
  </mergeCells>
  <printOptions/>
  <pageMargins left="0.3937007874015748" right="0.31496062992125984" top="0.5118110236220472" bottom="0.1968503937007874" header="0.1968503937007874" footer="0.5118110236220472"/>
  <pageSetup horizontalDpi="600" verticalDpi="600" orientation="portrait" paperSize="9" scale="70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Заморская</cp:lastModifiedBy>
  <cp:lastPrinted>2015-04-17T04:49:35Z</cp:lastPrinted>
  <dcterms:modified xsi:type="dcterms:W3CDTF">2015-04-17T04:50:17Z</dcterms:modified>
  <cp:category/>
  <cp:version/>
  <cp:contentType/>
  <cp:contentStatus/>
</cp:coreProperties>
</file>